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935"/>
  </bookViews>
  <sheets>
    <sheet name="入库表" sheetId="1" r:id="rId1"/>
    <sheet name="数据源" sheetId="2" r:id="rId2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入库表!$A$4:$AQ$285</definedName>
    <definedName name="“一站式”社区综合服务设施建设">[2]sheet2!#REF!</definedName>
    <definedName name="创业就业项目">[3]sheet2!$B$2:$B$7</definedName>
    <definedName name="产业发展项目">[4]sheet2!$A$2:$A$7</definedName>
    <definedName name="安全饮水工程">[5]sheet2!$R$11:$R$15</definedName>
    <definedName name="_xlnm.Print_Titles" localSheetId="0">入库表!$3:$4</definedName>
    <definedName name="乡村建设项目">[7]sheet2!$C$2:$C$7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<sst xmlns="http://schemas.openxmlformats.org/spreadsheetml/2006/main" count="5430" uniqueCount="996">
  <si>
    <t>附件4</t>
  </si>
  <si>
    <t>上犹县2025年巩固拓展脱贫攻坚成果同乡村振兴有效衔接资金项目总计划表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</si>
  <si>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</si>
  <si>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</si>
  <si>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</si>
  <si>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</si>
  <si>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</si>
  <si>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</si>
  <si>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</si>
  <si>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</si>
  <si>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</si>
  <si>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</si>
  <si>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</si>
  <si>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</si>
  <si>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中央（7263）</t>
  </si>
  <si>
    <t>省5295</t>
  </si>
  <si>
    <t>县1764</t>
  </si>
  <si>
    <t>省672</t>
  </si>
  <si>
    <t>市60</t>
  </si>
  <si>
    <t>中央（800）</t>
  </si>
  <si>
    <t>市1060</t>
  </si>
  <si>
    <r>
      <rPr>
        <b/>
        <sz val="16"/>
        <rFont val="宋体"/>
        <charset val="134"/>
      </rPr>
      <t>开工情况（</t>
    </r>
    <r>
      <rPr>
        <b/>
        <sz val="14"/>
        <rFont val="宋体"/>
        <charset val="134"/>
      </rPr>
      <t>已</t>
    </r>
    <r>
      <rPr>
        <b/>
        <sz val="16"/>
        <rFont val="宋体"/>
        <charset val="134"/>
      </rPr>
      <t>开工/未开工）</t>
    </r>
  </si>
  <si>
    <t>已完工情况（仅填写已完工）</t>
  </si>
  <si>
    <t>已拨付金额
（万元）</t>
  </si>
  <si>
    <t>完成比例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</si>
  <si>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</si>
  <si>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</si>
  <si>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</si>
  <si>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</si>
  <si>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</si>
  <si>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</si>
  <si>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</si>
  <si>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</si>
  <si>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</si>
  <si>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</si>
  <si>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</si>
  <si>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</si>
  <si>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</si>
  <si>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</si>
  <si>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</si>
  <si>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</si>
  <si>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</si>
  <si>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</si>
  <si>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</si>
  <si>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1、生产奖补</t>
  </si>
  <si>
    <t>产业到户奖补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</si>
  <si>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</si>
  <si>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</si>
  <si>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</si>
  <si>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</si>
  <si>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</si>
  <si>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</si>
  <si>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</si>
  <si>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生产基地</t>
  </si>
  <si>
    <t>种植基地</t>
  </si>
  <si>
    <t>巩固拓展脱贫攻坚成果</t>
  </si>
  <si>
    <t>用于奖补脱贫户或监测对象自主发展产业</t>
  </si>
  <si>
    <t>引导6000户以上脱贫户直接发展农业种养，增加家庭收入。</t>
  </si>
  <si>
    <t>95%以上</t>
  </si>
  <si>
    <t>各相关村</t>
  </si>
  <si>
    <t>已开工</t>
  </si>
  <si>
    <t>各乡镇陆续在申报</t>
  </si>
  <si>
    <t>截至11月17日，已申报1339.55万元</t>
  </si>
  <si>
    <t>2023-2025年新造油茶林配套补助</t>
  </si>
  <si>
    <t>2025.01-2025.12</t>
  </si>
  <si>
    <t>东山、黄埠、油石、社溪、水岩、平富共6个乡镇</t>
  </si>
  <si>
    <t>花园村、新田村、上寨村、坑中村、社溪村、六村村、蓝田村、龙田村、横岭村、东门村共10村</t>
  </si>
  <si>
    <t>根据市林业局要求，对2023-2025年新造油茶2500亩进行配套补助</t>
  </si>
  <si>
    <t>带动项目区周边近40个林农参与、从事油茶种植，带动林农增收。</t>
  </si>
  <si>
    <t>林业局</t>
  </si>
  <si>
    <t>未完工</t>
  </si>
  <si>
    <t>2、金融保险配套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</si>
  <si>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</si>
  <si>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</si>
  <si>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</si>
  <si>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</si>
  <si>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</si>
  <si>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还在陆续申报</t>
  </si>
  <si>
    <t>截至第三季度，已拨付502.62万元</t>
  </si>
  <si>
    <t>3、贫困林场发展</t>
  </si>
  <si>
    <t>工业原材料林（碳桐）种植基地建设</t>
  </si>
  <si>
    <t>新造</t>
  </si>
  <si>
    <t>紫阳乡</t>
  </si>
  <si>
    <t>高基坪村</t>
  </si>
  <si>
    <t>否</t>
  </si>
  <si>
    <t>在紫阳高基坪新造工业原材料林(碳桐)300亩</t>
  </si>
  <si>
    <t>该项目建设，可解决当地村组富余劳力10余人就近就业，同时带动2个村20人参与该项目的建设，为后续的生产助力，进一步巩固脱贫攻坚成果，促进乡村振兴工作</t>
  </si>
  <si>
    <t>96%以上</t>
  </si>
  <si>
    <t>寺下林场
张美丰</t>
  </si>
  <si>
    <t>寺下林场</t>
  </si>
  <si>
    <t>巩固拓展脱贫攻坚成果（贫困林场）</t>
  </si>
  <si>
    <t>已完工</t>
  </si>
  <si>
    <t>乡土树种培育项目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</si>
  <si>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</si>
  <si>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</si>
  <si>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</si>
  <si>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</si>
  <si>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平富生态林场
张美丰</t>
  </si>
  <si>
    <t>平富生态林场</t>
  </si>
  <si>
    <t>4、产业配套基础设施</t>
  </si>
  <si>
    <t>2025年村级集体经济项目</t>
  </si>
  <si>
    <t>产业配套基础设施</t>
  </si>
  <si>
    <t>产业园（区）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</si>
  <si>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</si>
  <si>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</si>
  <si>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巩固拓展脱贫攻坚成果（村级集体经济发展）</t>
  </si>
  <si>
    <t>食用菌灭菌柜等基础设施</t>
  </si>
  <si>
    <t>安和乡</t>
  </si>
  <si>
    <t>安和村</t>
  </si>
  <si>
    <t>容积49立方高压灭菌柜1个、1吨微压锅炉1套等</t>
  </si>
  <si>
    <t>（一）补齐食用菌产业基础设施短板、带动群众就业
（二）吸纳3户脱贫户就业，每户预计增收3000元。
（三）促进发展村集体经济，预计每年增收10万元。</t>
  </si>
  <si>
    <t>安和乡钟以洋</t>
  </si>
  <si>
    <t>竹山村产业基地配套设施新建工程</t>
  </si>
  <si>
    <t>梅水乡</t>
  </si>
  <si>
    <t>竹山村</t>
  </si>
  <si>
    <t>新建产业基地大棚、蔬菜大棚维修，基地硬化约500平方米，相关配套基础设施等</t>
  </si>
  <si>
    <t>带动农村产业发展，惠及农户就业，实现增收致富。</t>
  </si>
  <si>
    <t>梅水乡胡东长</t>
  </si>
  <si>
    <t>营前镇上湾村蔬菜基地基础设施提升</t>
  </si>
  <si>
    <t>营前镇</t>
  </si>
  <si>
    <t>上湾村</t>
  </si>
  <si>
    <t>0</t>
  </si>
  <si>
    <t>200亩大棚维修及配套基础设施完善。</t>
  </si>
  <si>
    <t>（一）发展村集体产业，引领村级产业发展，每年可为村集体增收1万元以上。
（二）项目建设过程中，可带动约5人投工投劳，人均增收1500元以上。
（三）项目建设完成后，可增加吸纳约2人就业，人均增收3000元以上。</t>
  </si>
  <si>
    <t>蛛岭制酒厂房配套设施建设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</si>
  <si>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</si>
  <si>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</si>
  <si>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</si>
  <si>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</si>
  <si>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</si>
  <si>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</si>
  <si>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</si>
  <si>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</si>
  <si>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</si>
  <si>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</si>
  <si>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</si>
  <si>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</si>
  <si>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</si>
  <si>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</si>
  <si>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</si>
  <si>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</si>
  <si>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</si>
  <si>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</si>
  <si>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</si>
  <si>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</si>
  <si>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</si>
  <si>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</si>
  <si>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</si>
  <si>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</si>
  <si>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</si>
  <si>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油石乡徐清洋</t>
  </si>
  <si>
    <t>洋田村农博园及周边基础设施改造项目</t>
  </si>
  <si>
    <t>洋田村</t>
  </si>
  <si>
    <t>其他</t>
  </si>
  <si>
    <t>农博园周边水渠新建维修约900米，相关基础设施完善提升等。</t>
  </si>
  <si>
    <t>群众参与项目建设投工投劳，预计吸纳2名劳动人员，每户预计增收1800元。</t>
  </si>
  <si>
    <t>梅水乡农田水利及饮水设施新建维修项目</t>
  </si>
  <si>
    <t>各行政村</t>
  </si>
  <si>
    <t>新建水沟2000米，山塘清淤2出，拦水坝1处、水陂1处，修建沉沙池1个，蓄水池1个，铺设管网（DN110）约2000m等</t>
  </si>
  <si>
    <t>（一）改善村内基础设施条件，巩固脱贫村脱贫成效。（二）农户适当投工投劳改善生产条件，实现增收致富。</t>
  </si>
  <si>
    <t>5、加工流通场地设施</t>
  </si>
  <si>
    <t>黄竹南阳新建钢架粮食加工大棚</t>
  </si>
  <si>
    <t>黄竹村</t>
  </si>
  <si>
    <t>加工流通场地设施</t>
  </si>
  <si>
    <t>产地初加工和精深加工</t>
  </si>
  <si>
    <t>黄竹粮食加工厂新建钢架大棚450㎡等设施</t>
  </si>
  <si>
    <t>（一）投产后带动村集体经济增收，预计每年增收3万。
（二）带动村民投工投劳，务工就业增收，预计带动5户，每户增收1800元。</t>
  </si>
  <si>
    <t>东山镇李超</t>
  </si>
  <si>
    <t>东山镇中稍农业钢架大棚建设</t>
  </si>
  <si>
    <t>中稍村</t>
  </si>
  <si>
    <t>设施标准①.长18.6M*宽6M*高5.5米轻钢结构大棚含基础、②长29米x宽9.5米X高5.5米轻钢结构大棚含基础地面平整,基础设施建设；土地平整3-5公分,厂房及周边路道硬化厚度10cm，c25混泥土,10CM碎石垫层等。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</si>
  <si>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</si>
  <si>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沿河村</t>
  </si>
  <si>
    <t>东山镇区域农机服务维修中心工程</t>
  </si>
  <si>
    <t>设施标准.长64.8*宽30.2M*高9.3米轻钢结构大棚含基础，地面平整、厂房及周边路道硬化等。</t>
  </si>
  <si>
    <t>沿河村25、高桥村70、广田村100</t>
  </si>
  <si>
    <t>红星村农产品加工仓储项目</t>
  </si>
  <si>
    <t>陡水镇</t>
  </si>
  <si>
    <t>红星村</t>
  </si>
  <si>
    <t>拟飞地在茶坑村建设农产品加工仓储及展销工厂1处，约500平方米、采购加工设备及其附属设施建设等，用于农产品加工、仓储、包装。</t>
  </si>
  <si>
    <t>（一）链接经营主体，预计每年增加村集体收入4万元，收益的60%用于公益性岗位等。                                     （二）群众参与项目建设投工投劳，预计吸纳15名劳动人员，其中脱贫户劳动人员10人，每户预计增收2000元。
（三）项目建成后提升周边环境，带动当地乡村旅游发展。</t>
  </si>
  <si>
    <t>陡水镇郭燕</t>
  </si>
  <si>
    <t>市领导挂点</t>
  </si>
  <si>
    <t>茶坑村犹泉酒加工仓储项目</t>
  </si>
  <si>
    <t>茶坑村</t>
  </si>
  <si>
    <t>拟在茶坑村建设犹泉酒加工仓储及展销工厂1处及其附属设施等，约128.5㎡，采购酿酒、储酒设备用于犹泉酒加工、仓储、包装等。</t>
  </si>
  <si>
    <t>一）链接经营主体，预计每年增加村集体收入1.8万元，收益的60%用于公益性岗位等。                                     （二）群众参与项目建设投工投劳，预计吸纳10名劳动人员，其中脱贫户劳动人员6人，每户预计增收2000元。
（三）项目建成后提升周边环境，带动当地乡村旅游发展。</t>
  </si>
  <si>
    <t>南村村农耕生产设施厂房建设</t>
  </si>
  <si>
    <t>黄埠镇</t>
  </si>
  <si>
    <t>南村村</t>
  </si>
  <si>
    <t>村集体经济钢结构厂房830平方米，含三通一平等配套设施</t>
  </si>
  <si>
    <t>（一)群众参与项目建设投工投劳，预计吸纳15名劳动人员，每户预计增收2500元。
（二）改善当地居民生产、生活出行条件，提高当地居民生活水平。</t>
  </si>
  <si>
    <t>黄埠镇   赖光洪</t>
  </si>
  <si>
    <t>蓝田村榨油厂改造提升</t>
  </si>
  <si>
    <t>社溪镇</t>
  </si>
  <si>
    <t>蓝田村</t>
  </si>
  <si>
    <t>1.新增榨油机2台。2.新增烘干机1台。3，新增粉碎机一台。4.砌红砖围墙长20，高1.8米。</t>
  </si>
  <si>
    <t>增加村集体经济收入，解决茶农茶油加工困难</t>
  </si>
  <si>
    <t>社溪镇  朱学良</t>
  </si>
  <si>
    <t>社溪镇大安飞地菜籽油加工场建设项目设备采购</t>
  </si>
  <si>
    <t>社溪村</t>
  </si>
  <si>
    <t>大安村飞地购买清理设备、破壁体质设备、压榨设备、灌装设备及电路等</t>
  </si>
  <si>
    <t>带动全镇油菜产业的发展，为村集体增收约3万元/年</t>
  </si>
  <si>
    <t>大安村</t>
  </si>
  <si>
    <t>寺下镇笋制品厂深加工项目</t>
  </si>
  <si>
    <t>2025年01月-2025年11月</t>
  </si>
  <si>
    <t>寺下镇</t>
  </si>
  <si>
    <t>杨梅村</t>
  </si>
  <si>
    <t>新建深加工产房约900平方米，含排污、排废设施等</t>
  </si>
  <si>
    <t>提升村集体经济收入约2万元/年，带东周边村民就业15人，人均增收1万元/年</t>
  </si>
  <si>
    <t>寺下镇
毛芳舒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</si>
  <si>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</si>
  <si>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</si>
  <si>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</si>
  <si>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</si>
  <si>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</si>
  <si>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</si>
  <si>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</si>
  <si>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</si>
  <si>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高峰村茶叶加工厂房建设</t>
  </si>
  <si>
    <t>高峰村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</si>
  <si>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</si>
  <si>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</si>
  <si>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上湾村集体酒厂提升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</si>
  <si>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</si>
  <si>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</si>
  <si>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下湾村制茶基地配套设施建设</t>
  </si>
  <si>
    <t>下湾村</t>
  </si>
  <si>
    <t>采购滚筒杀青机2台，萎凋槽6台，揉捻机2台，50型杀青机2台，提香机2台，理条机6台，烘干机2台，茶叶筛选机4台，场地硬化160㎡及其附属设施建设。</t>
  </si>
  <si>
    <t>（一）发展壮大村集体经济，链接本村农户受益。
（二）项目建设完成后，可吸纳1人就业，人均增收3000元以上。</t>
  </si>
  <si>
    <t>下佐村智能棚改建项目</t>
  </si>
  <si>
    <t>2025.4-2025.12</t>
  </si>
  <si>
    <t>下佐村</t>
  </si>
  <si>
    <t>智能棚改造4间为精酿啤酒生产车间，供水管网铺设约1000米，其它附属设施建设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</si>
  <si>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</si>
  <si>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紫阳乡下佐村啤酒中试生产线设施采购项目</t>
  </si>
  <si>
    <t>精酿啤酒试生产线生产设备采购1套，其它附属设施建设</t>
  </si>
  <si>
    <t>紫阳乡下佐村瓶装水生产设施采购项目</t>
  </si>
  <si>
    <t>瓶装水生产设备采购1套，其它附属设施建设</t>
  </si>
  <si>
    <t>紫阳乡生态啤酒产业园厂房及配套基础设施项目-厂房建设</t>
  </si>
  <si>
    <t>新建啤酒厂建筑面积2721.71平方米，其它附属设施建设等</t>
  </si>
  <si>
    <t>紫阳乡生态啤酒产业园厂房及配套基础设施项目-无尘生产车间建设</t>
  </si>
  <si>
    <t>啤酒生产加工无尘生产车间建设约1000平方米，其它附属设施建设等</t>
  </si>
  <si>
    <t>秀罗村金峰油茶无尘车间建设项目</t>
  </si>
  <si>
    <t>2025.3-2025.12</t>
  </si>
  <si>
    <t>秀罗村</t>
  </si>
  <si>
    <t>油茶无尘生产车间（约500平方米），其它配套设施建设。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</si>
  <si>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</si>
  <si>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</si>
  <si>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续建</t>
  </si>
  <si>
    <t>冷库续建（约300平方米），其它配套设施建设。</t>
  </si>
  <si>
    <t>秀罗村米粉加工厂续建项目</t>
  </si>
  <si>
    <t>无尘车间建设约900平方米，购置加工生产配套设施等</t>
  </si>
  <si>
    <t>（一）吸纳6户脱贫人口就业，每户每年预计增收0.2万元
（二）投产后发展村集体经济，预计每年增加村集体收入增加3万元，预计收益的60%可用于公益性岗位、分红等。</t>
  </si>
  <si>
    <t>紫阳乡高基坪村啤酒产业锅炉设施采购</t>
  </si>
  <si>
    <t>2025.10-2025.12</t>
  </si>
  <si>
    <t>农村产业发展</t>
  </si>
  <si>
    <t>锅炉系统及配套设施建设1套（风冷机组、蒸汽发生器等）</t>
  </si>
  <si>
    <t>（一）吸纳20户脱贫人口就业，每户每年预计增收0.3万元
（二）投产后发展村集体经济，预计每年增加村集体收入增加30万元，预计收益的60%可用于公益性岗位、分红等。</t>
  </si>
  <si>
    <t>上犹县象形竹制品厂设备提升</t>
  </si>
  <si>
    <t>自动锯竹机2台、选筷机1台、叉车2台</t>
  </si>
  <si>
    <t>县农业农村局</t>
  </si>
  <si>
    <t>6、生产基地</t>
  </si>
  <si>
    <t>柑橘黄龙病防控项目（柑橘木虱统防统治、苗木假植网棚建设、病树普查清理、水肥一体化设施、高品质栽培基地建设等）</t>
  </si>
  <si>
    <t>柑橘木虱统防统治面积5000亩，苗木假植网棚建设面积3500平方米，病树清理10万多株，水肥一体化面积400亩，高品质栽培基地实施面积320亩。</t>
  </si>
  <si>
    <t>该项目建设可解决当地村组富余劳动力500余人，为后续的产业发展生产助力，进一步巩固脱贫攻坚成果，促进乡村振兴工作。</t>
  </si>
  <si>
    <t>县茶果发展服务中心</t>
  </si>
  <si>
    <t>茶坑、长坑村无花果种植项目</t>
  </si>
  <si>
    <t>茶坑村、长坑村</t>
  </si>
  <si>
    <t>种植无花果约10亩。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</si>
  <si>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</si>
  <si>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田心大棚建设</t>
  </si>
  <si>
    <t>新建村</t>
  </si>
  <si>
    <t>洋田飞地在新建村建设采摘大棚约6亩，新建农用井1口，排水沟建设300米，其它相关配套设施完善等。</t>
  </si>
  <si>
    <t>石崇村村集体农产品基地扩建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</si>
  <si>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</si>
  <si>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</si>
  <si>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</si>
  <si>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</si>
  <si>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</si>
  <si>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</si>
  <si>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</si>
  <si>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</si>
  <si>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</si>
  <si>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</si>
  <si>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</si>
  <si>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</si>
  <si>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</si>
  <si>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</si>
  <si>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</si>
  <si>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</si>
  <si>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河唇村直坑尾种植基地建设</t>
  </si>
  <si>
    <t>河唇村</t>
  </si>
  <si>
    <t>90亩种植基地条带建设、道路等附属设施，果园流转</t>
  </si>
  <si>
    <t>1、进一步增强本村村集体经济产业，增加村集体收入2万元；2、投工投劳，增加贫困人口收入</t>
  </si>
  <si>
    <t>太平岗食用菌基地土方工程</t>
  </si>
  <si>
    <t>2025年10月-2025年11月</t>
  </si>
  <si>
    <t>栽培基地</t>
  </si>
  <si>
    <t>山地清表10000平方，土方开挖约4.5万立方米，拆除构筑物及其他附属设施建设1200平方米</t>
  </si>
  <si>
    <t>盘活食用菌产业，带动产业发展</t>
  </si>
  <si>
    <t>太平岗食用菌基地变压器安装</t>
  </si>
  <si>
    <t>安装800KV变压器及线路</t>
  </si>
  <si>
    <t>未开工</t>
  </si>
  <si>
    <t>社溪镇太平江食用菌智能栽培棚搬迁新基地基础设施配套建设项目</t>
  </si>
  <si>
    <t>迁建</t>
  </si>
  <si>
    <t>2025.9-2025.12</t>
  </si>
  <si>
    <t>梅水、水岩、五指峰、营前、紫阳、寺下、双溪乡</t>
  </si>
  <si>
    <t>园村、横岭、象形、象牙、长岭、寺下、水头村</t>
  </si>
  <si>
    <t>基础设施建设（土地平整、硬化、场内便道建设、水电安装、水井等）</t>
  </si>
  <si>
    <t>90%以上</t>
  </si>
  <si>
    <t>犹江实业</t>
  </si>
  <si>
    <t>食用菌智能栽培棚搬迁项目</t>
  </si>
  <si>
    <t>多个乡镇智能大棚及冷库等迁建（拆装、补充损耗配件材料等）</t>
  </si>
  <si>
    <t>1、出租给经营主体，预计每年增加租金收入增加1万元以上。
2、群众参与项目建设投工投劳，预计预计吸纳5名劳动人员，每户预计增收2000元。
3、预计吸纳10户10人脱贫人口就业，每户每年预计增收0.5万元左右</t>
  </si>
  <si>
    <t>二、巩固三保障成果项目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</si>
  <si>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</si>
  <si>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</si>
  <si>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</si>
  <si>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</si>
  <si>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</si>
  <si>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</si>
  <si>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陡水镇农村改房改水项目</t>
  </si>
  <si>
    <t>茶坑村、长坑村、红星村、月仔村</t>
  </si>
  <si>
    <t>住房</t>
  </si>
  <si>
    <t>农村危房改造等农房改造</t>
  </si>
  <si>
    <t>房屋改造约30处，新铺设管道约50米，改造房屋厕所1处。</t>
  </si>
  <si>
    <t>（一）改善人居环境、村内基础设施条件，巩固脱贫成效。                                          （二）群众参与项目建设投工投劳，预计吸纳4名劳动人员，其中脱贫户劳动人员3名，每户预计增收1200元。
（三）项目建成后提升群众居住环境，提高群众生活满意度。</t>
  </si>
  <si>
    <t>黄埠镇房屋改造项目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</si>
  <si>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</si>
  <si>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</si>
  <si>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黄沙村、坑中村、龙头村、崖坑村</t>
  </si>
  <si>
    <t>梅水乡安全住房维修改造工程</t>
  </si>
  <si>
    <t>维修</t>
  </si>
  <si>
    <t>对全乡脱贫户、监测户等人群问题房屋进行维修等</t>
  </si>
  <si>
    <t>社溪镇脱贫户监测户房屋维修项目</t>
  </si>
  <si>
    <t>房屋检修、维养约150户</t>
  </si>
  <si>
    <t>改善脱贫户、监测户等住房条件，巩固脱贫攻坚成果，提升群众满意度</t>
  </si>
  <si>
    <t>石溪村住房维修项目</t>
  </si>
  <si>
    <t>对6户脱贫户住房进行维修加固</t>
  </si>
  <si>
    <t>（一）改善脱贫户居住条件，巩固脱贫村脱贫成效。
（二）项目施工期间可带动6人参与务工，人均增收3000元。</t>
  </si>
  <si>
    <t>三、就业项目</t>
  </si>
  <si>
    <t>就业扶持</t>
  </si>
  <si>
    <t>就业项目</t>
  </si>
  <si>
    <t>就业</t>
  </si>
  <si>
    <t>帮扶车间建设</t>
  </si>
  <si>
    <t>农村公岗、就业车间、交通补贴等</t>
  </si>
  <si>
    <t>脱贫户适当投工投劳等就业扶贫项目，提高了脱贫户的收益，改善脱贫户的生活水平。</t>
  </si>
  <si>
    <t>就业扶持（省外务工交通补贴）</t>
  </si>
  <si>
    <t>务工补助</t>
  </si>
  <si>
    <t>交通费补助</t>
  </si>
  <si>
    <t>省外务工交通补贴</t>
  </si>
  <si>
    <t>提高了脱贫户的收益，改善脱贫户的生活水平。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</si>
  <si>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</si>
  <si>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</si>
  <si>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</si>
  <si>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</si>
  <si>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</si>
  <si>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</si>
  <si>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</si>
  <si>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</si>
  <si>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</si>
  <si>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</si>
  <si>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</si>
  <si>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</si>
  <si>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</si>
  <si>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鄱塘村打鹿仚、盏子里道路硬化</t>
  </si>
  <si>
    <t>鄱塘村</t>
  </si>
  <si>
    <t>18公分厚道路建设3700平方米，及道路附属设施等等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</si>
  <si>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</si>
  <si>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</si>
  <si>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</si>
  <si>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</si>
  <si>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</si>
  <si>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</si>
  <si>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</si>
  <si>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高桥村排上组基础设施建设</t>
  </si>
  <si>
    <t>高桥村</t>
  </si>
  <si>
    <t>道路硬化修复600平方米，灌溉水源头修复等</t>
  </si>
  <si>
    <t>团结通组道路维修扩宽硬化项目</t>
  </si>
  <si>
    <t>元鱼村</t>
  </si>
  <si>
    <t>道路维修扩宽至4.5米，硬化400米等设施</t>
  </si>
  <si>
    <t>清湖村丁坑道路维修扩宽硬化项目一期</t>
  </si>
  <si>
    <t>清湖村</t>
  </si>
  <si>
    <t>道路维修3.5米，硬化850米等设施</t>
  </si>
  <si>
    <t>陡水镇道路维修项目</t>
  </si>
  <si>
    <t>茶坑村、长坑村、月仔村、红星村</t>
  </si>
  <si>
    <t>拟对陡水镇区域内约1.7公里破损道路进行维修，路宽约3.5米。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</si>
  <si>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</si>
  <si>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长坑村桂竹道路建设项目</t>
  </si>
  <si>
    <t>长坑村</t>
  </si>
  <si>
    <t>建设道路约1.7公里，堡坎约240立方米，河堤约120立方米以及其他附属设施等等。</t>
  </si>
  <si>
    <t>（一）改善人居环境、村内基础设施条件，巩固脱贫成效，提高群众生活满意度。                                          （二）群众参与项目建设投工投劳，预计吸纳8名劳动人员，其中脱贫户劳动人员5名，每户预计增收2000元。
（三）项目建成后提升周边环境，带动当地乡村旅游发展。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</si>
  <si>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</si>
  <si>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</si>
  <si>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</si>
  <si>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</si>
  <si>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</si>
  <si>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</si>
  <si>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</si>
  <si>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</si>
  <si>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水陂村道路拓宽及维修工程</t>
  </si>
  <si>
    <t>水陂村</t>
  </si>
  <si>
    <t>道路拓宽并硬化约4700平方米，水沟约300米（规格40*40）等</t>
  </si>
  <si>
    <t>园村村道路配套设施建设</t>
  </si>
  <si>
    <t>园村村</t>
  </si>
  <si>
    <t>路道整治约800平方米，排水沟建设维修约1000米，堡坎建设约200立方米。</t>
  </si>
  <si>
    <t>梅水新建村水垅组道路维修硬化</t>
  </si>
  <si>
    <t>铺设涵管20米，道路100米长，3米宽</t>
  </si>
  <si>
    <t>信地畲族村茶亭脑路面硬化（二期）</t>
  </si>
  <si>
    <t>平富乡</t>
  </si>
  <si>
    <t>信地畲族村</t>
  </si>
  <si>
    <t>路面硬化约1500平方米等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</si>
  <si>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</si>
  <si>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</si>
  <si>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信地畲族村苦竹窝路面硬化（一期）</t>
  </si>
  <si>
    <t>道路平整硬化约3700平方米</t>
  </si>
  <si>
    <t>巩固拓展脱贫攻坚成果（少数民族44）</t>
  </si>
  <si>
    <t>上寨村路面硬化工程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</si>
  <si>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</si>
  <si>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</si>
  <si>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</si>
  <si>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南门组蔬菜基地道路和水沟基础设施提升项目</t>
  </si>
  <si>
    <t>江头村</t>
  </si>
  <si>
    <t>1、道路硬化1.4公里，宽3.5米，厚18CM，破除老路面3000平方米；2、便民桥8米长；3、砖砌堡坎360立方米，土方回填3000立方米；4、DN800涵管35米，DN300涵管15米，，DN500涵管10米；5、90*100水渠160米，40*40水渠350米；6、水泵房9平方米及电线等；7、蔬菜分拣棚500平方米</t>
  </si>
  <si>
    <t>1、改善大棚蔬菜基地道路设施，方便生产生活；2、优化营商环境；3、蔬菜基地带动周边村民务工约5人，年人均收入增长约8000元</t>
  </si>
  <si>
    <t>社溪镇小水坝蔬菜水稻基地道路硬化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</si>
  <si>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</si>
  <si>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</si>
  <si>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</si>
  <si>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浆砌片石堡坎450立方米，回填土方3000立方米</t>
  </si>
  <si>
    <t>1、改善村容村貌，提升群众辛福感和满意度；2、提高出行安全</t>
  </si>
  <si>
    <t>大安村丰源山塘提升</t>
  </si>
  <si>
    <t>溢洪道32.5米，宽1.5米，清淤1900立方米、30*30水渠300米、水陂一座等</t>
  </si>
  <si>
    <t>解决农田灌溉“最后一公里”问题，带动生产，增加群众收入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</si>
  <si>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</si>
  <si>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</si>
  <si>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</si>
  <si>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</si>
  <si>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</si>
  <si>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</si>
  <si>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</si>
  <si>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</si>
  <si>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</si>
  <si>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</si>
  <si>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</si>
  <si>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</si>
  <si>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</si>
  <si>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</si>
  <si>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思茅芬关山组道路建设</t>
  </si>
  <si>
    <t>道路硬化约1600平方米等基础设施建设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</si>
  <si>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</si>
  <si>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</si>
  <si>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</si>
  <si>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</si>
  <si>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</si>
  <si>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</si>
  <si>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</si>
  <si>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</si>
  <si>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</si>
  <si>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</si>
  <si>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</si>
  <si>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</si>
  <si>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</si>
  <si>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</si>
  <si>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</si>
  <si>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</si>
  <si>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</si>
  <si>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</si>
  <si>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</si>
  <si>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</si>
  <si>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</si>
  <si>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</si>
  <si>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</si>
  <si>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</si>
  <si>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</si>
  <si>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</si>
  <si>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</si>
  <si>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</si>
  <si>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</si>
  <si>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铁石村产业便道及基础设施建设项目</t>
  </si>
  <si>
    <t>铁石村</t>
  </si>
  <si>
    <t>新开约2.8公里毛竹产业便道；硬化3100平方通组道路及灌溉设施、饮水设施修缮。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</si>
  <si>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</si>
  <si>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</si>
  <si>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</si>
  <si>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</si>
  <si>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</si>
  <si>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</si>
  <si>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</si>
  <si>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</si>
  <si>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坎下组公路建设项目</t>
  </si>
  <si>
    <t>扩建</t>
  </si>
  <si>
    <t>坛前村</t>
  </si>
  <si>
    <t>扩宽硬化道路约0.7公里，含拓宽路基4米，硬化路面0.75米，完工后总路面宽6.5米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</si>
  <si>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</si>
  <si>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</si>
  <si>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</si>
  <si>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</si>
  <si>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</si>
  <si>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</si>
  <si>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</si>
  <si>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</si>
  <si>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新华村道路整治维修项目</t>
  </si>
  <si>
    <t>道路路基修复约150立方米，停车场硬化约300平方米及路灯安装等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</si>
  <si>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</si>
  <si>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</si>
  <si>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</si>
  <si>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</si>
  <si>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</si>
  <si>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</si>
  <si>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</si>
  <si>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</si>
  <si>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</si>
  <si>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</si>
  <si>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</si>
  <si>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黄沙坑牛岭产业道路排水沟建设</t>
  </si>
  <si>
    <t>防火产业道路新建排水沟3000米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</si>
  <si>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</si>
  <si>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</si>
  <si>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</si>
  <si>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</si>
  <si>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</si>
  <si>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</si>
  <si>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梅里村一里坑桥新建项目</t>
  </si>
  <si>
    <t>梅里村</t>
  </si>
  <si>
    <t>新建桥梁1座，含引桥（6.5米*15米）</t>
  </si>
  <si>
    <t>（一）改善村内基础设施、生产生活条件，巩固脱贫攻坚成果。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</si>
  <si>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</si>
  <si>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</si>
  <si>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</si>
  <si>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</si>
  <si>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</si>
  <si>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</si>
  <si>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</si>
  <si>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道路硬化1.2公里，宽3.5米等基础设施提升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</si>
  <si>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</si>
  <si>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</si>
  <si>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道路提升改造硬化500米，宽3.5米及附属设施建设</t>
  </si>
  <si>
    <t>花园村蛇形片道路新建</t>
  </si>
  <si>
    <t>花园村</t>
  </si>
  <si>
    <t>道路维修长700米，宽3.5米及配套附属设施</t>
  </si>
  <si>
    <t>河唇老屋片新开道路路基工程</t>
  </si>
  <si>
    <t>宽3米，长300米，宽5米，长400米新开路基，场地平整及建筑物拆除</t>
  </si>
  <si>
    <t>小石门至青山道路维修</t>
  </si>
  <si>
    <t>道路维修硬化约500平方米及堡坎修筑、涵管铺设等基础设施建设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</si>
  <si>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</si>
  <si>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</si>
  <si>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</si>
  <si>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</si>
  <si>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水村村</t>
  </si>
  <si>
    <t>道路维修500米</t>
  </si>
  <si>
    <t>爱联村道路维修及其附属设施建设项目</t>
  </si>
  <si>
    <t>道路维修硬化约3000平方及配套设施等</t>
  </si>
  <si>
    <t>（一）改善村内基础设施条件，消除道路安全隐患，有利群众出行。
（二）当地农户适当投工投劳，增加务工收入。改善生产生活条件，实现增收。</t>
  </si>
  <si>
    <t>井仔村道路维修及其附属设施建设项目</t>
  </si>
  <si>
    <t>井仔村</t>
  </si>
  <si>
    <t>道路维修硬化约2700平方及配套设施等</t>
  </si>
  <si>
    <t>铁石村道路维修及附属设施建设项目</t>
  </si>
  <si>
    <t>道路维修硬化约1300平方及配套设施等</t>
  </si>
  <si>
    <t>S221至社溪村桥头组道路（幼儿园段）改造工程</t>
  </si>
  <si>
    <t>2025年10月至2025年11月</t>
  </si>
  <si>
    <t>道路清表及路基平整725平方米，路面破除252平方米，土方320立方米，道路硬化977平方米，沥青路面2200平方米。</t>
  </si>
  <si>
    <t>月仔村良下组道路、堡坎建设项目</t>
  </si>
  <si>
    <t>2025年9月-2025年12月</t>
  </si>
  <si>
    <t>月仔村</t>
  </si>
  <si>
    <t>农村道路建设（通村、通户路）</t>
  </si>
  <si>
    <t>巩固脱贫攻坚成果</t>
  </si>
  <si>
    <t>（一）改善村内基础设施条件，巩固脱贫成效。                    （二）项目建成后提升周边环境，带动当地乡村旅游发展。</t>
  </si>
  <si>
    <t>群众参与项目建设投工投劳，预计吸纳6名劳动人员，其中脱贫户劳动人员3人，每户预计增收2000元。</t>
  </si>
  <si>
    <t>98%以上</t>
  </si>
  <si>
    <t>月仔村村委会</t>
  </si>
  <si>
    <t>花园村大窝道路基础设施改造提升</t>
  </si>
  <si>
    <t>道路硬化500平，30*30排水沟建设150米，涵管、堡坎等配套基础设施建设等</t>
  </si>
  <si>
    <t>00</t>
  </si>
  <si>
    <t>农田基层设施建设</t>
  </si>
  <si>
    <t>40亩农田回填土40公分，维修水渠20米</t>
  </si>
  <si>
    <t>投产后保障中稍村向前组35户农户耕田灌溉需求，改善农用地，增加20人脱贫人口收益，巩固脱贫攻坚成效。</t>
  </si>
  <si>
    <t>花园村排上组、许屋组水渠建设提升项目</t>
  </si>
  <si>
    <t>上犹</t>
  </si>
  <si>
    <t>建设水渠700米（新建40*40水渠200米、30*30水渠300米，维修水渠200米）</t>
  </si>
  <si>
    <t>（一）完善基础设施，提高灌溉水平，提升产业效益，巩固脱贫成效。
（二）农户参与适当务工，获得收入。
(三）受益人口满意度≥95%。</t>
  </si>
  <si>
    <t>石溪村长岭沥背水渠建设项目</t>
  </si>
  <si>
    <t>新建40*40水渠1000米,30*30水渠400米及其附属设施</t>
  </si>
  <si>
    <t>（一）改善村内基础设施条件，巩固脱贫村脱贫成效。
（二）项目施工期间可带动10人参与务工，人均增收3000元。</t>
  </si>
  <si>
    <t>月仔村月仔片至何家山片道路维修项目</t>
  </si>
  <si>
    <t>拟在月仔组-何家山组维修道路约1.1公里，路宽3.5米，以及其他基础配套设施等。</t>
  </si>
  <si>
    <t>上犹县双溪乡左溪村礼木桥河堤建设</t>
  </si>
  <si>
    <t>2026年1月-2026年12月</t>
  </si>
  <si>
    <t>乡村建设项目</t>
  </si>
  <si>
    <t>农村基础设施</t>
  </si>
  <si>
    <t>其它</t>
  </si>
  <si>
    <t>河堤修筑400立方米，水陂浇筑等基础设施建设</t>
  </si>
  <si>
    <t>农户适当投工投劳改善生产生活条件，实现增收致富。农户参与适当务工，获得收入。</t>
  </si>
  <si>
    <t>95%以上%</t>
  </si>
  <si>
    <t>双溪乡人民政府</t>
  </si>
  <si>
    <t>梅里村道路维修项目</t>
  </si>
  <si>
    <t>新建堡坎260m³，道路破除及硬化400㎡，道路护栏及涵洞改建</t>
  </si>
  <si>
    <t>（一）改善村内基础设施条件，巩固脱贫村脱贫成效。
（二）项目施工期间可带动12人参与务工，人均增收3000元。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</si>
  <si>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</si>
  <si>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</si>
  <si>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</si>
  <si>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</si>
  <si>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</si>
  <si>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</si>
  <si>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</si>
  <si>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</si>
  <si>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</si>
  <si>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</si>
  <si>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</si>
  <si>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</si>
  <si>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</si>
  <si>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平富乡集中供水提升工程</t>
  </si>
  <si>
    <t>向前村</t>
  </si>
  <si>
    <t>饮水管网铺设约5000米，水厂提升改造500平方米，取水池加高等。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</si>
  <si>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</si>
  <si>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</si>
  <si>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</si>
  <si>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</si>
  <si>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</si>
  <si>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</si>
  <si>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</si>
  <si>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</si>
  <si>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</si>
  <si>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</si>
  <si>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</si>
  <si>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</si>
  <si>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</si>
  <si>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</si>
  <si>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</si>
  <si>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</si>
  <si>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</si>
  <si>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新溪村饮水安全保障改造提升工程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</si>
  <si>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</si>
  <si>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</si>
  <si>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</si>
  <si>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安装一体化净水设备一套，DN75PE管铺设3300米，DN100钢塑复合管铺设300米及其附属设施项目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</si>
  <si>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</si>
  <si>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</si>
  <si>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</si>
  <si>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</si>
  <si>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</si>
  <si>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</si>
  <si>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</si>
  <si>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</si>
  <si>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</si>
  <si>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</si>
  <si>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</si>
  <si>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饮水工程管网改造约1000米，其它附属设施建设等</t>
  </si>
  <si>
    <t>花园村自来水管网改造</t>
  </si>
  <si>
    <t>新建自来水主管800米</t>
  </si>
  <si>
    <t>（一）巩固贫困村脱贫成效。
（二）巩固贫困村脱贫成效。改善生产生活条件。
（三）农户参与适当务工，获得收入。
(四）受益人口满意度≥95%。</t>
  </si>
  <si>
    <t>紫阳乡集中供水工程改造提升项目</t>
  </si>
  <si>
    <t>水管改造约1000米，水源地拦水坝改造1处，其它附属设施建设等</t>
  </si>
  <si>
    <t>3、有线电视代缴</t>
  </si>
  <si>
    <t>有线电视基本收视维护费（代缴贫困农户）</t>
  </si>
  <si>
    <t>脱贫户安装有线电视、代缴脱贫农户有线电视基本收视维护费。</t>
  </si>
  <si>
    <t>4、其他项目</t>
  </si>
  <si>
    <t>富湾村岗下组基础设施完善项目</t>
  </si>
  <si>
    <t>富湾村</t>
  </si>
  <si>
    <t>新建0.8*0.8m水沟540米及配套设施;大棚更换PO内外薄膜各47000平方米等</t>
  </si>
  <si>
    <t>车田村陂坑组、村里组农村污水处理建设项目</t>
  </si>
  <si>
    <t>车田村</t>
  </si>
  <si>
    <t>新建塘边堡坎500立方米，堡坎基础200立方米，塘边整治等</t>
  </si>
  <si>
    <t>月仔村社下、良下组堡坎、改沟项目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</si>
  <si>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</si>
  <si>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</si>
  <si>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</si>
  <si>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</si>
  <si>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</si>
  <si>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</si>
  <si>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</si>
  <si>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</si>
  <si>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</si>
  <si>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</si>
  <si>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</si>
  <si>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</si>
  <si>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</si>
  <si>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</si>
  <si>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上丰村基础设施提升工程</t>
  </si>
  <si>
    <t>上丰村</t>
  </si>
  <si>
    <t>新建道路1080㎡、维修道路600㎡，水渠600米，水陂3座</t>
  </si>
  <si>
    <t>水陂村基础设施改造项目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</si>
  <si>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</si>
  <si>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</si>
  <si>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</si>
  <si>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</si>
  <si>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园村村基础设施建设项目</t>
  </si>
  <si>
    <t>新建平台约100平方米，人行道150平，排水沟90米，公共照明设施安装40盏等。</t>
  </si>
  <si>
    <t>园村村河堤改造项目</t>
  </si>
  <si>
    <t>河道清淤约5000方，片石路沿1000米，河堤周边整治约400米等。</t>
  </si>
  <si>
    <t>水径村船底窝产业基地山塘水库维修工程</t>
  </si>
  <si>
    <t>水径村</t>
  </si>
  <si>
    <t>涵洞疏通60米、维修山塘2处等</t>
  </si>
  <si>
    <t>信地畲族村基础设施建设</t>
  </si>
  <si>
    <t>铺设5cm厚青石板20平方米，砖砌体8.5立方米，地面铺设150平方米，平整场地1000平方米等</t>
  </si>
  <si>
    <t>巩固拓展脱贫攻坚成果（少数民族13）</t>
  </si>
  <si>
    <t>庄前村基础设施建设</t>
  </si>
  <si>
    <t>庄前村</t>
  </si>
  <si>
    <t>建设约500立方米，新建水渠约300米，新建简易桥梁1座，混凝土路面硬化约210平方米等。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</si>
  <si>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</si>
  <si>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</si>
  <si>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</si>
  <si>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</si>
  <si>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路面修复约1300平方米，沥青路面铺设约1800平方米，钢筋混凝土围挡约10立方米等。</t>
  </si>
  <si>
    <t>石崇村桥头至老屋道路修缮项目</t>
  </si>
  <si>
    <t>道路修缮2260平方米</t>
  </si>
  <si>
    <t>六村村大码组龙江水渠维修</t>
  </si>
  <si>
    <t>六村村</t>
  </si>
  <si>
    <t>堡坎248立方米、30*30水渠120米，过水钢管42米</t>
  </si>
  <si>
    <t>蓝田村上下屋油茶产业道路硬化</t>
  </si>
  <si>
    <t>道路硬化5692平方米</t>
  </si>
  <si>
    <t>1、降低油茶运输成本；
2、带动油茶产业的蓬勃发展</t>
  </si>
  <si>
    <t>蓝田村油茶基地产业桥梁</t>
  </si>
  <si>
    <t>桥梁长8米，宽5米</t>
  </si>
  <si>
    <t>改善村内油茶产业基础设施，降低运输成本</t>
  </si>
  <si>
    <t>岗子上污水处理设施项目</t>
  </si>
  <si>
    <t>日处理40吨污水处理设备及配套设施；</t>
  </si>
  <si>
    <t>改善村容村貌，提升群众辛福感和满意度</t>
  </si>
  <si>
    <t>新屋供水配套设施项目</t>
  </si>
  <si>
    <t>1、深水井700米；2、堡坎206立方米，3、地面硬化300平方米；4、水箱100立方米</t>
  </si>
  <si>
    <t>1、改善村容村貌，提升群众辛福感和满意度；2、方便群众生产生活</t>
  </si>
  <si>
    <t>上屋道路配套设施建设项目</t>
  </si>
  <si>
    <t>1、园路3685平方米；2、路沿石1188米等周边设施</t>
  </si>
  <si>
    <t>岗子上排水沟及配套建设项目</t>
  </si>
  <si>
    <t>排水沟788米及沟盖板，塑料管道1390米、抛石268立方米、卵是堡坎192立方米、卵石水沟等周边设施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</si>
  <si>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</si>
  <si>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</si>
  <si>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</si>
  <si>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</si>
  <si>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</si>
  <si>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</si>
  <si>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</si>
  <si>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</si>
  <si>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</si>
  <si>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</si>
  <si>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安装PE管1100米、新建蓄水池一处及其他附属设施等。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</si>
  <si>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</si>
  <si>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</si>
  <si>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道路维修约2000平方米；板桥加宽一处、道路堡坎护坡约140立方米，水沟修复、涵管敷设及其他附属设施等。</t>
  </si>
  <si>
    <t>茶坑村山下组灌溉设施项目</t>
  </si>
  <si>
    <t>建设一条长约1000m宽0.3m高0.3m的灌溉水渠及其他附属设施等。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</si>
  <si>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</si>
  <si>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</si>
  <si>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</si>
  <si>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</si>
  <si>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</si>
  <si>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</si>
  <si>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新建长约380m，40*40的灌溉水渠、修建拦水坝一处及其他附属设施等。</t>
  </si>
  <si>
    <t>爱联村半径桥梁及附属设施建设项目</t>
  </si>
  <si>
    <t>2025.1-2025.13</t>
  </si>
  <si>
    <t>建设盖板桥梁一座、道路维修约800平方米及其他附属设施等。</t>
  </si>
  <si>
    <t>（一）改善村内基础设施条件，消除安全隐患，方便群众出行。
（二）当地农户适当投工投劳，增加务工收入。改善生产生活条件，实现增收。</t>
  </si>
  <si>
    <t>群乐产业基地迷雾系统二期工程</t>
  </si>
  <si>
    <t>80亩园区喷雾设施等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</si>
  <si>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</si>
  <si>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</si>
  <si>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</si>
  <si>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</si>
  <si>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</si>
  <si>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</si>
  <si>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</si>
  <si>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</si>
  <si>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</si>
  <si>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</si>
  <si>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</si>
  <si>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</si>
  <si>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</si>
  <si>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</si>
  <si>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</si>
  <si>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上犹县五指峰乡双宵村半山配套基础设施建设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</si>
  <si>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</si>
  <si>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</si>
  <si>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
2、项目建设带动就业务工5户23人，户均年增收3500元；
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</si>
  <si>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</si>
  <si>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</si>
  <si>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</si>
  <si>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</si>
  <si>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</si>
  <si>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</si>
  <si>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</si>
  <si>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</si>
  <si>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</si>
  <si>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</si>
  <si>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</si>
  <si>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</si>
  <si>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</si>
  <si>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</si>
  <si>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</si>
  <si>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</si>
  <si>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</si>
  <si>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</si>
  <si>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花园村茶叶基地基础设施建设</t>
  </si>
  <si>
    <t>新建30*30水渠1千米，道路、踏步、水池等基础设施建设</t>
  </si>
  <si>
    <t>清溪村油峰茶场基础设施提升改造</t>
  </si>
  <si>
    <t>新建道路、堡坎等基础设施建设维修</t>
  </si>
  <si>
    <t>清溪村店下组产业基地水利设施续建</t>
  </si>
  <si>
    <t>新建30*30水渠1.3千米等基础设施建设</t>
  </si>
  <si>
    <t>油石乡油石村石洞子区域山塘基础设施整治提升项目</t>
  </si>
  <si>
    <t>油石乡油石村石洞子区域5口养殖山塘基础设施整治提升，坝体维修、山塘清淤、流转</t>
  </si>
  <si>
    <t>塘角村竹桶坑山塘维修</t>
  </si>
  <si>
    <t>塘角村</t>
  </si>
  <si>
    <t>塘角村竹桶坑山塘维修清淤，底涵、斜涵、溢洪道维修</t>
  </si>
  <si>
    <t>下湾村九厅十八井基础设施建设</t>
  </si>
  <si>
    <t>道路拓宽100平米，河道整治150米，堡坎建设40方，打造农事活动实践园9亩及周边配套基础设施完善。</t>
  </si>
  <si>
    <t>高基坪村铜锣湾供电设施建设</t>
  </si>
  <si>
    <t>变压器500kVA安装，低压供电设施建设、其它附属设施建设等</t>
  </si>
  <si>
    <t>5、人居环境整治</t>
  </si>
  <si>
    <t>村庄长效管护</t>
  </si>
  <si>
    <t>人居环境整治</t>
  </si>
  <si>
    <t>农村垃圾治理</t>
  </si>
  <si>
    <t>对全县131个行政村村内垃圾清运约3000吨，对6000公里道路及河道进行清扫等。</t>
  </si>
  <si>
    <t>黄坑村井头片新农村建设点</t>
  </si>
  <si>
    <t>黄坑村</t>
  </si>
  <si>
    <t>道路破损修复及拓宽1700㎡、地面块料铺设及附属设施等</t>
  </si>
  <si>
    <t>陶朱村坑尾组新农村建设点</t>
  </si>
  <si>
    <t>新建人行桥一座，18cm道路硬化500㎡等</t>
  </si>
  <si>
    <t>富湾村上下村片新农村建设点</t>
  </si>
  <si>
    <t>道路破损修复2300㎡;道路拓宽850m及配套设施等</t>
  </si>
  <si>
    <t>黄坑村洞脑片新农村建设点</t>
  </si>
  <si>
    <t>新建道路硬化2500平方米及道路配套设施等</t>
  </si>
  <si>
    <t>上埠村百家组建设点</t>
  </si>
  <si>
    <t>上埠村百家组</t>
  </si>
  <si>
    <t>吸水砖500平，水沟60米，太阳能路灯50盏等</t>
  </si>
  <si>
    <t>（一）投产后带动村集体经济增收，预计每年增收3.5万。
（二）带动村民投工投劳，务工就业增收，预计带动5户，每户增收1800元。</t>
  </si>
  <si>
    <t>上埠村高桥组建设点</t>
  </si>
  <si>
    <t>上埠村高桥组</t>
  </si>
  <si>
    <t>1亩种植土铺设，道路硬化350平等</t>
  </si>
  <si>
    <t>上埠村山门组建设点</t>
  </si>
  <si>
    <t>上埠村山门组</t>
  </si>
  <si>
    <t>排水沟渠100米，硬化500平等</t>
  </si>
  <si>
    <t>沿河村伏垇背组建设点</t>
  </si>
  <si>
    <t>沿河村伏垇背组</t>
  </si>
  <si>
    <t>安装水管3000米,灌溉水源头修复等</t>
  </si>
  <si>
    <t>（一）投产后带动村集体经济增收，预计每年增收1.5万。
（二）带动村民投工投劳，务工就业增收，预计带动3户，每户增收2000元。</t>
  </si>
  <si>
    <t>茶坑村水口组新农村建设点项目</t>
  </si>
  <si>
    <t>主干道沿线整治约200米，浇筑沥青路面约1200㎡，整治鸡棚鸭棚1处以及农村综合环境整治提升等。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</si>
  <si>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</si>
  <si>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</si>
  <si>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主干道沿线整治约240米，弱电线路整治1项，河堤维修1处，农村综合环境整治提升等。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</si>
  <si>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</si>
  <si>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</si>
  <si>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</si>
  <si>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</si>
  <si>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</si>
  <si>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</si>
  <si>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</si>
  <si>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</si>
  <si>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</si>
  <si>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</si>
  <si>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</si>
  <si>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</si>
  <si>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</si>
  <si>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</si>
  <si>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</si>
  <si>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</si>
  <si>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梅水村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</si>
  <si>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</si>
  <si>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</si>
  <si>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</si>
  <si>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</si>
  <si>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</si>
  <si>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</si>
  <si>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园村村综合改造项目</t>
  </si>
  <si>
    <t>陈屋茶兴周边基础设施完善，水口至学堂道路修复、部分住宅维修，修建拦水坝一座，沉沙池1个，蓄水池1个等</t>
  </si>
  <si>
    <t>庄前村石板头片新农村建设点</t>
  </si>
  <si>
    <t>2025年4月至10月</t>
  </si>
  <si>
    <t>人行道铺设约120平方米，路缘石铺设约1200米等</t>
  </si>
  <si>
    <t>庄前村刘屋片区新农村建设点</t>
  </si>
  <si>
    <t>路面硬化约1200平方米，新建钢构台面约120平方米，人行道铺设约200平方米，路缘石铺设约250米等。</t>
  </si>
  <si>
    <t>上寨村余湾子片新农村建设点</t>
  </si>
  <si>
    <t>河道清淤约2000平方米，饮水管铺设约800米，路灯安装20盏等。</t>
  </si>
  <si>
    <t>大布村黄屋组新农村建设点</t>
  </si>
  <si>
    <t>道路硬化600平方米，人行道块料铺设及周边环境提升等</t>
  </si>
  <si>
    <t>大布村桃田组新农村建设点</t>
  </si>
  <si>
    <t>公路沿线整治600米，庭院整治及完善公共基础设施等环境整治提升</t>
  </si>
  <si>
    <t>右溪村云田组新农村建设点</t>
  </si>
  <si>
    <t>道路及余坪硬化1200平方米、公路沿线整治，人行道块料铺设及周边环境提升等</t>
  </si>
  <si>
    <t>江头村方屋村庄整治点</t>
  </si>
  <si>
    <t>农村污水治理</t>
  </si>
  <si>
    <t>地面硬化1900平方米、公厕1座等配套设施</t>
  </si>
  <si>
    <t>1、改善村容村貌，提升群众辛福感和满意度；
2、方便群众生产生活</t>
  </si>
  <si>
    <t>江头村上塅村庄整治点</t>
  </si>
  <si>
    <t>道路维修1600平方米、200KV电力设施等配套</t>
  </si>
  <si>
    <t>石崇村刘屋村庄整治点</t>
  </si>
  <si>
    <t>道路修复200平方米，道路照明30盏，便民桥一座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</si>
  <si>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</si>
  <si>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</si>
  <si>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</si>
  <si>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太乙村</t>
  </si>
  <si>
    <t>道路维修约500米，公共服务照明设施约30盏及其他基础设施</t>
  </si>
  <si>
    <t>水岩乡古田村坑尾片新农村建设点</t>
  </si>
  <si>
    <t>公共服务照明设施约30盏；道路堡坎砌筑、及其他基础设施</t>
  </si>
  <si>
    <t>水岩乡铁石村新屋片新农村建设点</t>
  </si>
  <si>
    <t>道路维修硬化约600米，余坪硬化、灌溉水渠、公共服务照明设施约30盏及其他基础设施</t>
  </si>
  <si>
    <t>水岩乡高兴村蕉林片新农村建设点</t>
  </si>
  <si>
    <t>道路维修硬化约1200平方米，照明路灯20盏，堡坎护坡含基础200立方米及其他附属设施等。</t>
  </si>
  <si>
    <t>水岩乡横岭村横岭片新农村建设点</t>
  </si>
  <si>
    <t>横岭村</t>
  </si>
  <si>
    <t>道路维修硬化约2200平方米，余坪硬化及其他附属设施等。</t>
  </si>
  <si>
    <t>水南塅片环境整治项目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</si>
  <si>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</si>
  <si>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</si>
  <si>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</si>
  <si>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</si>
  <si>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</si>
  <si>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</si>
  <si>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道路修复提升约2000米，公共照明15盏等其他环境整治等</t>
  </si>
  <si>
    <t>坳下新农村建设点</t>
  </si>
  <si>
    <t>道路整治维修，公共照明设施30盏等环境整治提升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</si>
  <si>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</si>
  <si>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</si>
  <si>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</si>
  <si>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</si>
  <si>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</si>
  <si>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</si>
  <si>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</si>
  <si>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</si>
  <si>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</si>
  <si>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</si>
  <si>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夹河新农村建设点</t>
  </si>
  <si>
    <t>道路整治维修及周边环境整治提升</t>
  </si>
  <si>
    <t>蛛岭村田心组新农村建设点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</si>
  <si>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</si>
  <si>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</si>
  <si>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</si>
  <si>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</si>
  <si>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</si>
  <si>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</si>
  <si>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主干道沿线整治约2000米，庭院整治约12处等农村综合环境整治提升。</t>
  </si>
  <si>
    <t>高基坪樟源组环境整治建设点项目</t>
  </si>
  <si>
    <t>环境整治约1000m²，其他附属设施建设等</t>
  </si>
  <si>
    <t>秀罗新田组环境整治建设点项目</t>
  </si>
  <si>
    <t>河唇村下村建设点</t>
  </si>
  <si>
    <t>道路维修硬化600平方米，人居环境整治等</t>
  </si>
  <si>
    <t>河唇村塘窝口建设点</t>
  </si>
  <si>
    <t>余坪硬化500平方米，土地平整，人居环境整治等基础设施建设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</si>
  <si>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</si>
  <si>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</si>
  <si>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</si>
  <si>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</si>
  <si>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</si>
  <si>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余坪及入户路硬化700平方米，人居环境整治等</t>
  </si>
  <si>
    <t>河唇村上坝片环
境整治项目</t>
  </si>
  <si>
    <t>河唇村上坝片环
境整治3处，余坪硬化150平，道路维修，水沟新建等基础设施整治提升</t>
  </si>
  <si>
    <t>河唇村竹头围环境
整治项目</t>
  </si>
  <si>
    <t>河唇村竹头围环境
整治2处，余坪硬化100平米，道路维修，水沟新建等基础设施整治提升</t>
  </si>
  <si>
    <t>油石村小水坑新开
道路路基项目</t>
  </si>
  <si>
    <t>油石村小水坑道路
新开路基1500米，宽5米</t>
  </si>
  <si>
    <t>油石乡河唇村罗屋组区域沿线环境整治项目</t>
  </si>
  <si>
    <t>油石乡河唇村罗屋组区域环境整治3处，水沟新建等基础设施整治提升</t>
  </si>
  <si>
    <t>下湾村围墙组环境整治项目</t>
  </si>
  <si>
    <t>改建/扩建</t>
  </si>
  <si>
    <t>村容村貌提升</t>
  </si>
  <si>
    <t>主干道沿线整治约400米，庭院整治约10处，余坪硬化300平方米</t>
  </si>
  <si>
    <t>（一）改善村内基础设施条件，巩固脱贫村脱贫成效。
（二）项目施工期间可带动12人参与务工，人均增收3500元。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</si>
  <si>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</si>
  <si>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</si>
  <si>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</si>
  <si>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</si>
  <si>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</si>
  <si>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</si>
  <si>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自来水增加设备1台、充电车棚2个、易地搬迁户居民日常生活配套设施</t>
  </si>
  <si>
    <t>1、改善易地搬迁点居住环境，提升群众辛福感和满意度；2、方便群众生产生活</t>
  </si>
  <si>
    <t>巩固拓展脱贫攻坚成果（易地扶贫搬迁后扶）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</si>
  <si>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</si>
  <si>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</si>
  <si>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</si>
  <si>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</si>
  <si>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改善人居环境、社区基础设施，补短板提高居民居住条件，提升居民的幸福感。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</si>
  <si>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</si>
  <si>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</si>
  <si>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</si>
  <si>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</si>
  <si>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</si>
  <si>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</si>
  <si>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</si>
  <si>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</si>
  <si>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</si>
  <si>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</si>
  <si>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</si>
  <si>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</si>
  <si>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</si>
  <si>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</si>
  <si>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</si>
  <si>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</si>
  <si>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</si>
  <si>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</si>
  <si>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</si>
  <si>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</si>
  <si>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</si>
  <si>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</si>
  <si>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</si>
  <si>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</si>
  <si>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农村公共服务</t>
  </si>
  <si>
    <t>公共照明设施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</si>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</sst>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ajor"/>
    </font>
    <font>
      <sz val="12"/>
      <name val="华文仿宋"/>
      <charset val="134"/>
    </font>
    <font>
      <sz val="11"/>
      <name val="宋体"/>
      <charset val="134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0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6" fillId="0" borderId="7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19" fillId="0" borderId="1" xfId="6" applyFont="1" applyFill="1" applyBorder="1" applyAlignment="1" applyProtection="1">
      <alignment horizontal="left" vertical="center" wrapText="1"/>
      <protection locked="0"/>
    </xf>
    <xf numFmtId="176" fontId="3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546;&#19979;&#382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1&#65306;&#19978;&#29369;&#21439;2025&#24180;&#24041;&#22266;&#25299;&#23637;&#33073;&#36139;&#25915;&#22362;&#25104;&#26524;&#34900;&#25509;&#20065;&#26449;&#25391;&#20852;&#36164;&#37329;&#39033;&#30446;&#35843;&#25972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 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简表"/>
      <sheetName val="附件1详表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R285"/>
  <sheetViews>
    <sheetView tabSelected="1" zoomScale="70" zoomScaleNormal="70" zoomScaleSheetLayoutView="60" workbookViewId="0">
      <pane xSplit="3" topLeftCell="Q1" activePane="topRight" state="frozen"/>
      <selection/>
      <selection pane="topRight" activeCell="AQ8" sqref="AQ8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96296296296" style="8" customWidth="1"/>
    <col min="5" max="5" width="14.5" style="8" customWidth="1"/>
    <col min="6" max="9" width="9" style="8" customWidth="1"/>
    <col min="10" max="10" width="10.3796296296296" style="8" customWidth="1"/>
    <col min="11" max="11" width="18.75" style="15" customWidth="1"/>
    <col min="12" max="12" width="20.212962962963" style="15" customWidth="1"/>
    <col min="13" max="13" width="17" style="15" customWidth="1"/>
    <col min="14" max="14" width="16.1296296296296" style="8" customWidth="1"/>
    <col min="15" max="15" width="11.8796296296296" style="8" customWidth="1"/>
    <col min="16" max="16" width="12.7037037037037" style="8" customWidth="1"/>
    <col min="17" max="17" width="10.3796296296296" style="8" customWidth="1"/>
    <col min="18" max="18" width="28.3888888888889" style="8" customWidth="1"/>
    <col min="19" max="19" width="27" style="8" customWidth="1"/>
    <col min="20" max="23" width="9" style="16" customWidth="1"/>
    <col min="24" max="24" width="10.5" style="16" customWidth="1"/>
    <col min="25" max="40" width="10.25" style="8" customWidth="1"/>
    <col min="41" max="41" width="22.037037037037" style="8" customWidth="1"/>
    <col min="42" max="42" width="16.1296296296296" style="8" customWidth="1"/>
    <col min="43" max="43" width="16.8796296296296" style="8" customWidth="1"/>
    <col min="44" max="44" width="11.8888888888889" style="8"/>
    <col min="45" max="16384" width="9" style="8"/>
  </cols>
  <sheetData>
    <row r="1" s="8" customFormat="1" customHeight="1" spans="1:44">
      <c r="A1" s="17" t="s">
        <v>0</v>
      </c>
      <c r="B1" s="17"/>
      <c r="C1" s="8"/>
      <c r="D1" s="8"/>
      <c r="E1" s="8"/>
      <c r="F1" s="8"/>
      <c r="G1" s="8"/>
      <c r="H1" s="8"/>
      <c r="I1" s="8"/>
      <c r="J1" s="8"/>
      <c r="K1" s="15"/>
      <c r="L1" s="15"/>
      <c r="M1" s="15"/>
      <c r="N1" s="8"/>
      <c r="O1" s="8"/>
      <c r="P1" s="8"/>
      <c r="Q1" s="8"/>
      <c r="R1" s="8"/>
      <c r="S1" s="8"/>
      <c r="T1" s="16"/>
      <c r="U1" s="16"/>
      <c r="V1" s="16"/>
      <c r="W1" s="16"/>
      <c r="X1" s="16"/>
    </row>
    <row r="2" s="8" customFormat="1" customHeight="1" spans="1:4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="8" customFormat="1" ht="36.75" customHeight="1" spans="1:4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/>
      <c r="H3" s="19"/>
      <c r="I3" s="19"/>
      <c r="J3" s="19"/>
      <c r="K3" s="20" t="s">
        <v>8</v>
      </c>
      <c r="L3" s="20"/>
      <c r="M3" s="20"/>
      <c r="N3" s="19" t="s">
        <v>9</v>
      </c>
      <c r="O3" s="19" t="s">
        <v>10</v>
      </c>
      <c r="P3" s="19"/>
      <c r="Q3" s="19"/>
      <c r="R3" s="19" t="s">
        <v>11</v>
      </c>
      <c r="S3" s="19"/>
      <c r="T3" s="19"/>
      <c r="U3" s="19"/>
      <c r="V3" s="19"/>
      <c r="W3" s="19"/>
      <c r="X3" s="19"/>
      <c r="Y3" s="19" t="s">
        <v>12</v>
      </c>
      <c r="Z3" s="21" t="s">
        <v>13</v>
      </c>
      <c r="AA3" s="22" t="s">
        <v>14</v>
      </c>
      <c r="AB3" s="23"/>
      <c r="AC3" s="22" t="s">
        <v>15</v>
      </c>
      <c r="AD3" s="23"/>
      <c r="AE3" s="22" t="s">
        <v>16</v>
      </c>
      <c r="AF3" s="23"/>
      <c r="AG3" s="22" t="s">
        <v>17</v>
      </c>
      <c r="AH3" s="23"/>
      <c r="AI3" s="22" t="s">
        <v>18</v>
      </c>
      <c r="AJ3" s="23"/>
      <c r="AK3" s="22" t="s">
        <v>19</v>
      </c>
      <c r="AL3" s="23"/>
      <c r="AM3" s="22" t="s">
        <v>20</v>
      </c>
      <c r="AN3" s="23"/>
      <c r="AO3" s="24" t="s">
        <v>21</v>
      </c>
      <c r="AP3" s="25" t="s">
        <v>22</v>
      </c>
      <c r="AQ3" s="26" t="s">
        <v>23</v>
      </c>
      <c r="AR3" s="27" t="s">
        <v>24</v>
      </c>
    </row>
    <row r="4" s="8" customFormat="1" ht="77" customHeight="1" spans="1:44">
      <c r="A4" s="19"/>
      <c r="B4" s="19"/>
      <c r="C4" s="19"/>
      <c r="D4" s="19"/>
      <c r="E4" s="19"/>
      <c r="F4" s="19" t="s">
        <v>25</v>
      </c>
      <c r="G4" s="19" t="s">
        <v>26</v>
      </c>
      <c r="H4" s="19" t="s">
        <v>27</v>
      </c>
      <c r="I4" s="19" t="s">
        <v>28</v>
      </c>
      <c r="J4" s="19" t="s">
        <v>29</v>
      </c>
      <c r="K4" s="20" t="s">
        <v>30</v>
      </c>
      <c r="L4" s="20" t="s">
        <v>31</v>
      </c>
      <c r="M4" s="20" t="s">
        <v>32</v>
      </c>
      <c r="N4" s="19"/>
      <c r="O4" s="19" t="s">
        <v>33</v>
      </c>
      <c r="P4" s="19" t="s">
        <v>34</v>
      </c>
      <c r="Q4" s="19" t="s">
        <v>35</v>
      </c>
      <c r="R4" s="19" t="s">
        <v>36</v>
      </c>
      <c r="S4" s="19" t="s">
        <v>37</v>
      </c>
      <c r="T4" s="19" t="s">
        <v>38</v>
      </c>
      <c r="U4" s="19" t="s">
        <v>39</v>
      </c>
      <c r="V4" s="19" t="s">
        <v>40</v>
      </c>
      <c r="W4" s="19" t="s">
        <v>41</v>
      </c>
      <c r="X4" s="19" t="s">
        <v>42</v>
      </c>
      <c r="Y4" s="19"/>
      <c r="Z4" s="21"/>
      <c r="AA4" s="28"/>
      <c r="AB4" s="29"/>
      <c r="AC4" s="28"/>
      <c r="AD4" s="29"/>
      <c r="AE4" s="28"/>
      <c r="AF4" s="29"/>
      <c r="AG4" s="28"/>
      <c r="AH4" s="29"/>
      <c r="AI4" s="28"/>
      <c r="AJ4" s="29"/>
      <c r="AK4" s="28"/>
      <c r="AL4" s="29"/>
      <c r="AM4" s="28"/>
      <c r="AN4" s="29"/>
      <c r="AO4" s="30"/>
      <c r="AP4" s="25"/>
      <c r="AQ4" s="25"/>
      <c r="AR4" s="27"/>
    </row>
    <row r="5" s="9" customFormat="1" ht="37" hidden="1" customHeight="1" spans="1:44">
      <c r="A5" s="31" t="s">
        <v>43</v>
      </c>
      <c r="B5" s="31"/>
      <c r="C5" s="31"/>
      <c r="D5" s="31"/>
      <c r="E5" s="31"/>
      <c r="F5" s="32"/>
      <c r="G5" s="32"/>
      <c r="H5" s="32"/>
      <c r="I5" s="32"/>
      <c r="J5" s="32"/>
      <c r="K5" s="32"/>
      <c r="L5" s="32"/>
      <c r="M5" s="32"/>
      <c r="N5" s="32"/>
      <c r="O5" s="32">
        <f>O6+O9+O11+O14+O27+O51</f>
        <v>6826.55</v>
      </c>
      <c r="P5" s="32">
        <f>P6+P9+P11+P14+P27+P51</f>
        <v>6826.55</v>
      </c>
      <c r="Q5" s="32">
        <f>Q6+Q9+Q11+Q14+Q27+Q51</f>
        <v>0</v>
      </c>
      <c r="R5" s="33"/>
      <c r="S5" s="33"/>
      <c r="T5" s="33"/>
      <c r="U5" s="33"/>
      <c r="V5" s="33"/>
      <c r="W5" s="32"/>
      <c r="X5" s="32"/>
      <c r="Y5" s="32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5"/>
      <c r="AP5" s="36"/>
      <c r="AQ5" s="35"/>
    </row>
    <row r="6" s="9" customFormat="1" ht="41" hidden="1" customHeight="1" spans="1:44">
      <c r="A6" s="31" t="s">
        <v>44</v>
      </c>
      <c r="B6" s="31"/>
      <c r="C6" s="31"/>
      <c r="D6" s="31"/>
      <c r="E6" s="31"/>
      <c r="F6" s="32"/>
      <c r="G6" s="32"/>
      <c r="H6" s="32"/>
      <c r="I6" s="32"/>
      <c r="J6" s="32"/>
      <c r="K6" s="32"/>
      <c r="L6" s="32"/>
      <c r="M6" s="32"/>
      <c r="N6" s="32"/>
      <c r="O6" s="32">
        <f>SUM(O7:O8)</f>
        <v>2405</v>
      </c>
      <c r="P6" s="32">
        <f>SUM(P7:P8)</f>
        <v>2405</v>
      </c>
      <c r="Q6" s="32">
        <f>SUM(Q7)</f>
        <v>0</v>
      </c>
      <c r="R6" s="37"/>
      <c r="S6" s="37"/>
      <c r="T6" s="37"/>
      <c r="U6" s="37"/>
      <c r="V6" s="37"/>
      <c r="W6" s="32"/>
      <c r="X6" s="32"/>
      <c r="Y6" s="32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5"/>
      <c r="AP6" s="36"/>
      <c r="AQ6" s="35"/>
    </row>
    <row r="7" s="8" customFormat="1" ht="77" customHeight="1" spans="1:44">
      <c r="A7" s="19">
        <v>1</v>
      </c>
      <c r="B7" s="38">
        <v>2025</v>
      </c>
      <c r="C7" s="38" t="s">
        <v>45</v>
      </c>
      <c r="D7" s="38" t="s">
        <v>46</v>
      </c>
      <c r="E7" s="38" t="s">
        <v>47</v>
      </c>
      <c r="F7" s="38" t="s">
        <v>48</v>
      </c>
      <c r="G7" s="38" t="s">
        <v>49</v>
      </c>
      <c r="H7" s="38" t="s">
        <v>50</v>
      </c>
      <c r="I7" s="38" t="s">
        <v>51</v>
      </c>
      <c r="J7" s="38" t="str">
        <f>VLOOKUP(C$1:C$64967,[1]Sheet3!$C:$I,7,FALSE)</f>
        <v>是</v>
      </c>
      <c r="K7" s="38" t="s">
        <v>52</v>
      </c>
      <c r="L7" s="39" t="s">
        <v>53</v>
      </c>
      <c r="M7" s="39" t="s">
        <v>54</v>
      </c>
      <c r="N7" s="19" t="s">
        <v>55</v>
      </c>
      <c r="O7" s="40">
        <v>2380</v>
      </c>
      <c r="P7" s="40">
        <v>2380</v>
      </c>
      <c r="Q7" s="40">
        <v>0</v>
      </c>
      <c r="R7" s="38" t="s">
        <v>56</v>
      </c>
      <c r="S7" s="38" t="s">
        <v>57</v>
      </c>
      <c r="T7" s="38">
        <v>131</v>
      </c>
      <c r="U7" s="38">
        <v>4000</v>
      </c>
      <c r="V7" s="38">
        <v>12000</v>
      </c>
      <c r="W7" s="38">
        <v>12000</v>
      </c>
      <c r="X7" s="38" t="s">
        <v>58</v>
      </c>
      <c r="Y7" s="38" t="s">
        <v>49</v>
      </c>
      <c r="Z7" s="38" t="s">
        <v>59</v>
      </c>
      <c r="AA7" s="41">
        <v>1930</v>
      </c>
      <c r="AB7" s="41" t="s">
        <v>55</v>
      </c>
      <c r="AC7" s="41"/>
      <c r="AD7" s="41"/>
      <c r="AE7" s="41">
        <v>150</v>
      </c>
      <c r="AF7" s="41" t="s">
        <v>55</v>
      </c>
      <c r="AG7" s="41"/>
      <c r="AH7" s="41"/>
      <c r="AI7" s="41"/>
      <c r="AJ7" s="41"/>
      <c r="AK7" s="41">
        <v>300</v>
      </c>
      <c r="AL7" s="41" t="s">
        <v>55</v>
      </c>
      <c r="AM7" s="41"/>
      <c r="AN7" s="41"/>
      <c r="AO7" s="42" t="s">
        <v>60</v>
      </c>
      <c r="AP7" s="43" t="s">
        <v>61</v>
      </c>
      <c r="AQ7" s="44" t="s">
        <v>62</v>
      </c>
      <c r="AR7" s="45" t="e">
        <f>AQ7/P7</f>
        <v>#VALUE!</v>
      </c>
    </row>
    <row r="8" s="10" customFormat="1" ht="218.4" spans="1:44">
      <c r="A8" s="38">
        <v>2</v>
      </c>
      <c r="B8" s="7">
        <v>2025</v>
      </c>
      <c r="C8" s="7" t="s">
        <v>63</v>
      </c>
      <c r="D8" s="7" t="s">
        <v>46</v>
      </c>
      <c r="E8" s="7" t="s">
        <v>64</v>
      </c>
      <c r="F8" s="7" t="s">
        <v>48</v>
      </c>
      <c r="G8" s="7" t="s">
        <v>65</v>
      </c>
      <c r="H8" s="7" t="s">
        <v>66</v>
      </c>
      <c r="I8" s="46"/>
      <c r="J8" s="46"/>
      <c r="K8" s="46" t="s">
        <v>52</v>
      </c>
      <c r="L8" s="47" t="s">
        <v>53</v>
      </c>
      <c r="M8" s="47" t="s">
        <v>54</v>
      </c>
      <c r="N8" s="48" t="s">
        <v>55</v>
      </c>
      <c r="O8" s="49">
        <v>25</v>
      </c>
      <c r="P8" s="49">
        <v>25</v>
      </c>
      <c r="Q8" s="49">
        <v>0</v>
      </c>
      <c r="R8" s="50" t="s">
        <v>67</v>
      </c>
      <c r="S8" s="51" t="s">
        <v>68</v>
      </c>
      <c r="T8" s="50">
        <v>10</v>
      </c>
      <c r="U8" s="46">
        <v>20</v>
      </c>
      <c r="V8" s="46">
        <v>50</v>
      </c>
      <c r="W8" s="46"/>
      <c r="X8" s="52">
        <v>0.95</v>
      </c>
      <c r="Y8" s="50" t="s">
        <v>69</v>
      </c>
      <c r="Z8" s="50" t="s">
        <v>69</v>
      </c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>
        <v>25</v>
      </c>
      <c r="AN8" s="53"/>
      <c r="AO8" s="42" t="s">
        <v>60</v>
      </c>
      <c r="AP8" s="54" t="s">
        <v>70</v>
      </c>
      <c r="AQ8" s="55"/>
      <c r="AR8" s="45">
        <f>AQ8/P8</f>
        <v>0</v>
      </c>
    </row>
    <row r="9" s="10" customFormat="1" ht="41" hidden="1" customHeight="1" spans="1:44">
      <c r="A9" s="31" t="s">
        <v>71</v>
      </c>
      <c r="B9" s="31"/>
      <c r="C9" s="31"/>
      <c r="D9" s="31"/>
      <c r="E9" s="31"/>
      <c r="F9" s="32"/>
      <c r="G9" s="32"/>
      <c r="H9" s="32"/>
      <c r="I9" s="38"/>
      <c r="J9" s="56"/>
      <c r="K9" s="57"/>
      <c r="L9" s="32"/>
      <c r="M9" s="32"/>
      <c r="N9" s="32"/>
      <c r="O9" s="58">
        <f>SUM(O10)</f>
        <v>650</v>
      </c>
      <c r="P9" s="58">
        <f>SUM(P10)</f>
        <v>650</v>
      </c>
      <c r="Q9" s="58">
        <f>SUM(Q10)</f>
        <v>0</v>
      </c>
      <c r="R9" s="58"/>
      <c r="S9" s="58"/>
      <c r="T9" s="58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60"/>
      <c r="AP9" s="54"/>
      <c r="AQ9" s="61"/>
    </row>
    <row r="10" s="8" customFormat="1" ht="46.8" spans="1:44">
      <c r="A10" s="19">
        <v>3</v>
      </c>
      <c r="B10" s="38">
        <v>2025</v>
      </c>
      <c r="C10" s="38" t="s">
        <v>72</v>
      </c>
      <c r="D10" s="38" t="s">
        <v>46</v>
      </c>
      <c r="E10" s="38" t="s">
        <v>47</v>
      </c>
      <c r="F10" s="38" t="s">
        <v>48</v>
      </c>
      <c r="G10" s="38" t="s">
        <v>49</v>
      </c>
      <c r="H10" s="38" t="s">
        <v>50</v>
      </c>
      <c r="I10" s="38" t="s">
        <v>51</v>
      </c>
      <c r="J10" s="38" t="str">
        <f>VLOOKUP(C$1:C$64967,[1]Sheet3!$C:$I,7,FALSE)</f>
        <v>是</v>
      </c>
      <c r="K10" s="38" t="s">
        <v>52</v>
      </c>
      <c r="L10" s="39" t="s">
        <v>73</v>
      </c>
      <c r="M10" s="39" t="s">
        <v>74</v>
      </c>
      <c r="N10" s="19" t="s">
        <v>55</v>
      </c>
      <c r="O10" s="40">
        <v>650</v>
      </c>
      <c r="P10" s="40">
        <v>650</v>
      </c>
      <c r="Q10" s="40">
        <v>0</v>
      </c>
      <c r="R10" s="38" t="s">
        <v>75</v>
      </c>
      <c r="S10" s="38" t="s">
        <v>76</v>
      </c>
      <c r="T10" s="38">
        <v>131</v>
      </c>
      <c r="U10" s="38">
        <v>115</v>
      </c>
      <c r="V10" s="38">
        <v>265</v>
      </c>
      <c r="W10" s="38">
        <v>10</v>
      </c>
      <c r="X10" s="38" t="s">
        <v>58</v>
      </c>
      <c r="Y10" s="38" t="s">
        <v>49</v>
      </c>
      <c r="Z10" s="38" t="s">
        <v>49</v>
      </c>
      <c r="AA10" s="38">
        <v>610</v>
      </c>
      <c r="AB10" s="38" t="s">
        <v>55</v>
      </c>
      <c r="AC10" s="38"/>
      <c r="AD10" s="38"/>
      <c r="AE10" s="38">
        <v>40</v>
      </c>
      <c r="AF10" s="38" t="s">
        <v>55</v>
      </c>
      <c r="AG10" s="38"/>
      <c r="AH10" s="38"/>
      <c r="AI10" s="38"/>
      <c r="AJ10" s="38"/>
      <c r="AK10" s="38"/>
      <c r="AL10" s="38"/>
      <c r="AM10" s="38"/>
      <c r="AN10" s="38"/>
      <c r="AO10" s="62" t="s">
        <v>60</v>
      </c>
      <c r="AP10" s="63" t="s">
        <v>77</v>
      </c>
      <c r="AQ10" s="44" t="s">
        <v>78</v>
      </c>
      <c r="AR10" s="45" t="e">
        <f>AQ10/P10</f>
        <v>#VALUE!</v>
      </c>
    </row>
    <row r="11" s="10" customFormat="1" ht="41" hidden="1" customHeight="1" spans="1:44">
      <c r="A11" s="31" t="s">
        <v>79</v>
      </c>
      <c r="B11" s="31"/>
      <c r="C11" s="31"/>
      <c r="D11" s="31"/>
      <c r="E11" s="31"/>
      <c r="F11" s="32"/>
      <c r="G11" s="32"/>
      <c r="H11" s="32"/>
      <c r="I11" s="38"/>
      <c r="J11" s="56"/>
      <c r="K11" s="57"/>
      <c r="L11" s="32"/>
      <c r="M11" s="32"/>
      <c r="N11" s="32"/>
      <c r="O11" s="58">
        <f>SUM(O12:O13)</f>
        <v>186</v>
      </c>
      <c r="P11" s="58">
        <f>SUM(P12:P13)</f>
        <v>186</v>
      </c>
      <c r="Q11" s="58">
        <f>SUM(Q12:Q13)</f>
        <v>0</v>
      </c>
      <c r="R11" s="58"/>
      <c r="S11" s="58"/>
      <c r="T11" s="58"/>
      <c r="U11" s="58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60"/>
      <c r="AP11" s="54"/>
      <c r="AQ11" s="61"/>
    </row>
    <row r="12" s="11" customFormat="1" ht="109.2" spans="1:44">
      <c r="A12" s="19">
        <v>4</v>
      </c>
      <c r="B12" s="38">
        <v>2025</v>
      </c>
      <c r="C12" s="7" t="s">
        <v>80</v>
      </c>
      <c r="D12" s="7" t="s">
        <v>81</v>
      </c>
      <c r="E12" s="7" t="s">
        <v>47</v>
      </c>
      <c r="F12" s="7" t="s">
        <v>48</v>
      </c>
      <c r="G12" s="7" t="s">
        <v>82</v>
      </c>
      <c r="H12" s="7" t="s">
        <v>83</v>
      </c>
      <c r="I12" s="38" t="s">
        <v>84</v>
      </c>
      <c r="J12" s="7" t="s">
        <v>51</v>
      </c>
      <c r="K12" s="38" t="s">
        <v>52</v>
      </c>
      <c r="L12" s="39" t="s">
        <v>53</v>
      </c>
      <c r="M12" s="39" t="s">
        <v>54</v>
      </c>
      <c r="N12" s="19" t="s">
        <v>55</v>
      </c>
      <c r="O12" s="7">
        <v>85</v>
      </c>
      <c r="P12" s="7">
        <v>85</v>
      </c>
      <c r="Q12" s="7">
        <v>0</v>
      </c>
      <c r="R12" s="7" t="s">
        <v>85</v>
      </c>
      <c r="S12" s="7" t="s">
        <v>86</v>
      </c>
      <c r="T12" s="7">
        <v>1</v>
      </c>
      <c r="U12" s="7">
        <v>10</v>
      </c>
      <c r="V12" s="7">
        <v>13</v>
      </c>
      <c r="W12" s="7">
        <v>2</v>
      </c>
      <c r="X12" s="38" t="s">
        <v>87</v>
      </c>
      <c r="Y12" s="7" t="s">
        <v>88</v>
      </c>
      <c r="Z12" s="7" t="s">
        <v>89</v>
      </c>
      <c r="AA12" s="7">
        <v>85</v>
      </c>
      <c r="AB12" s="7" t="s">
        <v>90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62" t="s">
        <v>60</v>
      </c>
      <c r="AP12" s="63" t="s">
        <v>91</v>
      </c>
      <c r="AQ12" s="64">
        <v>85</v>
      </c>
      <c r="AR12" s="45">
        <f>AQ12/P12</f>
        <v>1</v>
      </c>
    </row>
    <row r="13" s="11" customFormat="1" ht="100" customHeight="1" spans="1:44">
      <c r="A13" s="65">
        <v>5</v>
      </c>
      <c r="B13" s="38">
        <v>2025</v>
      </c>
      <c r="C13" s="7" t="s">
        <v>92</v>
      </c>
      <c r="D13" s="7" t="s">
        <v>81</v>
      </c>
      <c r="E13" s="7" t="s">
        <v>47</v>
      </c>
      <c r="F13" s="7" t="s">
        <v>48</v>
      </c>
      <c r="G13" s="7" t="s">
        <v>93</v>
      </c>
      <c r="H13" s="7" t="s">
        <v>94</v>
      </c>
      <c r="I13" s="38" t="s">
        <v>84</v>
      </c>
      <c r="J13" s="7" t="s">
        <v>84</v>
      </c>
      <c r="K13" s="38" t="s">
        <v>52</v>
      </c>
      <c r="L13" s="39" t="s">
        <v>53</v>
      </c>
      <c r="M13" s="39" t="s">
        <v>54</v>
      </c>
      <c r="N13" s="19" t="s">
        <v>55</v>
      </c>
      <c r="O13" s="7">
        <v>101</v>
      </c>
      <c r="P13" s="7">
        <v>101</v>
      </c>
      <c r="Q13" s="7">
        <v>0</v>
      </c>
      <c r="R13" s="7" t="s">
        <v>95</v>
      </c>
      <c r="S13" s="7" t="s">
        <v>96</v>
      </c>
      <c r="T13" s="7">
        <v>1</v>
      </c>
      <c r="U13" s="7">
        <v>8</v>
      </c>
      <c r="V13" s="7">
        <v>11</v>
      </c>
      <c r="W13" s="7">
        <v>3</v>
      </c>
      <c r="X13" s="38" t="s">
        <v>87</v>
      </c>
      <c r="Y13" s="7" t="s">
        <v>97</v>
      </c>
      <c r="Z13" s="7" t="s">
        <v>98</v>
      </c>
      <c r="AA13" s="7">
        <v>101</v>
      </c>
      <c r="AB13" s="7" t="s">
        <v>90</v>
      </c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62" t="s">
        <v>60</v>
      </c>
      <c r="AP13" s="66" t="s">
        <v>91</v>
      </c>
      <c r="AQ13" s="64">
        <v>101</v>
      </c>
      <c r="AR13" s="45">
        <f>AQ13/P13</f>
        <v>1</v>
      </c>
    </row>
    <row r="14" s="10" customFormat="1" ht="41" hidden="1" customHeight="1" spans="1:44">
      <c r="A14" s="31" t="s">
        <v>99</v>
      </c>
      <c r="B14" s="31"/>
      <c r="C14" s="31"/>
      <c r="D14" s="31"/>
      <c r="E14" s="31"/>
      <c r="F14" s="32"/>
      <c r="G14" s="32"/>
      <c r="H14" s="32"/>
      <c r="I14" s="38"/>
      <c r="J14" s="56"/>
      <c r="K14" s="57"/>
      <c r="L14" s="32"/>
      <c r="M14" s="32"/>
      <c r="N14" s="32"/>
      <c r="O14" s="58">
        <f>SUM(O15:O26)</f>
        <v>817</v>
      </c>
      <c r="P14" s="58">
        <f>SUM(P15:P26)</f>
        <v>817</v>
      </c>
      <c r="Q14" s="58">
        <f>SUM(Q15:Q25)</f>
        <v>0</v>
      </c>
      <c r="R14" s="58"/>
      <c r="S14" s="58"/>
      <c r="T14" s="58"/>
      <c r="U14" s="58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60"/>
      <c r="AP14" s="54"/>
      <c r="AQ14" s="61"/>
    </row>
    <row r="15" s="12" customFormat="1" ht="84" customHeight="1" spans="1:44">
      <c r="A15" s="19">
        <v>6</v>
      </c>
      <c r="B15" s="38">
        <v>2025</v>
      </c>
      <c r="C15" s="38" t="s">
        <v>100</v>
      </c>
      <c r="D15" s="38" t="s">
        <v>46</v>
      </c>
      <c r="E15" s="38" t="s">
        <v>47</v>
      </c>
      <c r="F15" s="38" t="s">
        <v>48</v>
      </c>
      <c r="G15" s="38" t="s">
        <v>49</v>
      </c>
      <c r="H15" s="38" t="s">
        <v>59</v>
      </c>
      <c r="I15" s="38" t="s">
        <v>51</v>
      </c>
      <c r="J15" s="38" t="s">
        <v>51</v>
      </c>
      <c r="K15" s="39" t="s">
        <v>52</v>
      </c>
      <c r="L15" s="39" t="s">
        <v>101</v>
      </c>
      <c r="M15" s="39" t="s">
        <v>102</v>
      </c>
      <c r="N15" s="67" t="s">
        <v>55</v>
      </c>
      <c r="O15" s="38">
        <v>476</v>
      </c>
      <c r="P15" s="38">
        <v>476</v>
      </c>
      <c r="Q15" s="38">
        <v>0</v>
      </c>
      <c r="R15" s="38" t="s">
        <v>103</v>
      </c>
      <c r="S15" s="38" t="s">
        <v>104</v>
      </c>
      <c r="T15" s="38">
        <v>7</v>
      </c>
      <c r="U15" s="38">
        <v>153</v>
      </c>
      <c r="V15" s="38">
        <v>862</v>
      </c>
      <c r="W15" s="38">
        <v>10</v>
      </c>
      <c r="X15" s="38" t="s">
        <v>58</v>
      </c>
      <c r="Y15" s="38" t="s">
        <v>49</v>
      </c>
      <c r="Z15" s="38" t="s">
        <v>59</v>
      </c>
      <c r="AA15" s="38">
        <v>350</v>
      </c>
      <c r="AB15" s="38" t="s">
        <v>105</v>
      </c>
      <c r="AC15" s="38"/>
      <c r="AD15" s="38"/>
      <c r="AE15" s="38">
        <v>50.4</v>
      </c>
      <c r="AF15" s="38" t="s">
        <v>105</v>
      </c>
      <c r="AG15" s="38">
        <v>63</v>
      </c>
      <c r="AH15" s="38" t="s">
        <v>105</v>
      </c>
      <c r="AI15" s="38"/>
      <c r="AJ15" s="38"/>
      <c r="AK15" s="38"/>
      <c r="AL15" s="38"/>
      <c r="AM15" s="38">
        <v>12.6</v>
      </c>
      <c r="AN15" s="38" t="s">
        <v>105</v>
      </c>
      <c r="AO15" s="32" t="s">
        <v>60</v>
      </c>
      <c r="AP15" s="54" t="s">
        <v>70</v>
      </c>
      <c r="AQ15" s="55"/>
      <c r="AR15" s="45">
        <f t="shared" ref="AR15:AR26" si="0">AQ15/P15</f>
        <v>0</v>
      </c>
    </row>
    <row r="16" s="12" customFormat="1" ht="46" customHeight="1" spans="1:44">
      <c r="A16" s="19">
        <v>7</v>
      </c>
      <c r="B16" s="38">
        <v>2025</v>
      </c>
      <c r="C16" s="7" t="s">
        <v>106</v>
      </c>
      <c r="D16" s="7" t="s">
        <v>46</v>
      </c>
      <c r="E16" s="38" t="s">
        <v>47</v>
      </c>
      <c r="F16" s="7" t="s">
        <v>48</v>
      </c>
      <c r="G16" s="7" t="s">
        <v>107</v>
      </c>
      <c r="H16" s="7" t="s">
        <v>108</v>
      </c>
      <c r="I16" s="38" t="s">
        <v>84</v>
      </c>
      <c r="J16" s="7" t="s">
        <v>84</v>
      </c>
      <c r="K16" s="39" t="s">
        <v>52</v>
      </c>
      <c r="L16" s="39" t="s">
        <v>101</v>
      </c>
      <c r="M16" s="39" t="s">
        <v>102</v>
      </c>
      <c r="N16" s="67" t="s">
        <v>55</v>
      </c>
      <c r="O16" s="38">
        <v>43</v>
      </c>
      <c r="P16" s="38">
        <v>43</v>
      </c>
      <c r="Q16" s="38">
        <v>0</v>
      </c>
      <c r="R16" s="7" t="s">
        <v>109</v>
      </c>
      <c r="S16" s="7" t="s">
        <v>110</v>
      </c>
      <c r="T16" s="7">
        <v>1</v>
      </c>
      <c r="U16" s="7">
        <v>124</v>
      </c>
      <c r="V16" s="7">
        <v>385</v>
      </c>
      <c r="W16" s="7">
        <v>20</v>
      </c>
      <c r="X16" s="7" t="s">
        <v>58</v>
      </c>
      <c r="Y16" s="7" t="s">
        <v>111</v>
      </c>
      <c r="Z16" s="68" t="s">
        <v>108</v>
      </c>
      <c r="AA16" s="68">
        <v>43</v>
      </c>
      <c r="AB16" s="68" t="s">
        <v>55</v>
      </c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0" t="s">
        <v>60</v>
      </c>
      <c r="AP16" s="54" t="s">
        <v>91</v>
      </c>
      <c r="AQ16" s="64">
        <v>41.71</v>
      </c>
      <c r="AR16" s="45">
        <f t="shared" si="0"/>
        <v>0.97</v>
      </c>
    </row>
    <row r="17" s="8" customFormat="1" ht="59" customHeight="1" spans="1:44">
      <c r="A17" s="65">
        <v>8</v>
      </c>
      <c r="B17" s="38">
        <v>2025</v>
      </c>
      <c r="C17" s="38" t="s">
        <v>112</v>
      </c>
      <c r="D17" s="38" t="s">
        <v>46</v>
      </c>
      <c r="E17" s="38" t="s">
        <v>47</v>
      </c>
      <c r="F17" s="38" t="s">
        <v>48</v>
      </c>
      <c r="G17" s="38" t="s">
        <v>113</v>
      </c>
      <c r="H17" s="38" t="s">
        <v>114</v>
      </c>
      <c r="I17" s="38" t="s">
        <v>51</v>
      </c>
      <c r="J17" s="7" t="s">
        <v>84</v>
      </c>
      <c r="K17" s="39" t="s">
        <v>52</v>
      </c>
      <c r="L17" s="39" t="s">
        <v>101</v>
      </c>
      <c r="M17" s="39" t="s">
        <v>102</v>
      </c>
      <c r="N17" s="67" t="s">
        <v>55</v>
      </c>
      <c r="O17" s="38">
        <v>45</v>
      </c>
      <c r="P17" s="38">
        <v>45</v>
      </c>
      <c r="Q17" s="19">
        <v>0</v>
      </c>
      <c r="R17" s="38" t="s">
        <v>115</v>
      </c>
      <c r="S17" s="38" t="s">
        <v>116</v>
      </c>
      <c r="T17" s="38">
        <v>1</v>
      </c>
      <c r="U17" s="38">
        <v>131</v>
      </c>
      <c r="V17" s="38">
        <v>515</v>
      </c>
      <c r="W17" s="38">
        <v>15</v>
      </c>
      <c r="X17" s="38" t="s">
        <v>58</v>
      </c>
      <c r="Y17" s="38" t="s">
        <v>117</v>
      </c>
      <c r="Z17" s="38" t="s">
        <v>114</v>
      </c>
      <c r="AA17" s="38"/>
      <c r="AB17" s="38"/>
      <c r="AC17" s="38">
        <v>45</v>
      </c>
      <c r="AD17" s="38" t="s">
        <v>55</v>
      </c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62" t="s">
        <v>60</v>
      </c>
      <c r="AP17" s="54" t="s">
        <v>70</v>
      </c>
      <c r="AQ17" s="64">
        <v>28.8</v>
      </c>
      <c r="AR17" s="45">
        <f t="shared" si="0"/>
        <v>0.64</v>
      </c>
    </row>
    <row r="18" s="8" customFormat="1" ht="156" spans="1:44">
      <c r="A18" s="19">
        <v>9</v>
      </c>
      <c r="B18" s="5">
        <v>2025</v>
      </c>
      <c r="C18" s="5" t="s">
        <v>118</v>
      </c>
      <c r="D18" s="5" t="s">
        <v>46</v>
      </c>
      <c r="E18" s="5" t="s">
        <v>64</v>
      </c>
      <c r="F18" s="5" t="s">
        <v>48</v>
      </c>
      <c r="G18" s="5" t="s">
        <v>119</v>
      </c>
      <c r="H18" s="5" t="s">
        <v>120</v>
      </c>
      <c r="I18" s="38" t="s">
        <v>51</v>
      </c>
      <c r="J18" s="7" t="s">
        <v>84</v>
      </c>
      <c r="K18" s="39" t="s">
        <v>52</v>
      </c>
      <c r="L18" s="39" t="s">
        <v>101</v>
      </c>
      <c r="M18" s="39" t="s">
        <v>102</v>
      </c>
      <c r="N18" s="67" t="s">
        <v>55</v>
      </c>
      <c r="O18" s="5">
        <v>28</v>
      </c>
      <c r="P18" s="5">
        <v>28</v>
      </c>
      <c r="Q18" s="5" t="s">
        <v>121</v>
      </c>
      <c r="R18" s="5" t="s">
        <v>122</v>
      </c>
      <c r="S18" s="69" t="s">
        <v>123</v>
      </c>
      <c r="T18" s="5">
        <v>2</v>
      </c>
      <c r="U18" s="5">
        <v>45</v>
      </c>
      <c r="V18" s="5">
        <v>156</v>
      </c>
      <c r="W18" s="5">
        <v>13</v>
      </c>
      <c r="X18" s="5" t="s">
        <v>58</v>
      </c>
      <c r="Y18" s="5" t="s">
        <v>119</v>
      </c>
      <c r="Z18" s="5" t="s">
        <v>120</v>
      </c>
      <c r="AA18" s="5">
        <v>28</v>
      </c>
      <c r="AB18" s="5" t="s">
        <v>55</v>
      </c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62" t="s">
        <v>60</v>
      </c>
      <c r="AP18" s="63" t="s">
        <v>91</v>
      </c>
      <c r="AQ18" s="64">
        <v>27.16</v>
      </c>
      <c r="AR18" s="45">
        <f t="shared" si="0"/>
        <v>0.97</v>
      </c>
    </row>
    <row r="19" s="8" customFormat="1" ht="78" spans="1:44">
      <c r="A19" s="19">
        <v>10</v>
      </c>
      <c r="B19" s="5">
        <v>2025</v>
      </c>
      <c r="C19" s="5" t="s">
        <v>124</v>
      </c>
      <c r="D19" s="5" t="s">
        <v>46</v>
      </c>
      <c r="E19" s="5" t="s">
        <v>64</v>
      </c>
      <c r="F19" s="5" t="s">
        <v>48</v>
      </c>
      <c r="G19" s="5" t="s">
        <v>119</v>
      </c>
      <c r="H19" s="5" t="s">
        <v>125</v>
      </c>
      <c r="I19" s="38" t="s">
        <v>51</v>
      </c>
      <c r="J19" s="7" t="s">
        <v>84</v>
      </c>
      <c r="K19" s="39" t="s">
        <v>52</v>
      </c>
      <c r="L19" s="39" t="s">
        <v>101</v>
      </c>
      <c r="M19" s="39" t="s">
        <v>102</v>
      </c>
      <c r="N19" s="67" t="s">
        <v>55</v>
      </c>
      <c r="O19" s="5">
        <v>45</v>
      </c>
      <c r="P19" s="5">
        <v>45</v>
      </c>
      <c r="Q19" s="5">
        <v>0</v>
      </c>
      <c r="R19" s="5" t="s">
        <v>126</v>
      </c>
      <c r="S19" s="69" t="s">
        <v>127</v>
      </c>
      <c r="T19" s="5">
        <v>1</v>
      </c>
      <c r="U19" s="5">
        <v>156</v>
      </c>
      <c r="V19" s="5">
        <v>546</v>
      </c>
      <c r="W19" s="5">
        <v>59</v>
      </c>
      <c r="X19" s="5" t="s">
        <v>58</v>
      </c>
      <c r="Y19" s="5" t="s">
        <v>119</v>
      </c>
      <c r="Z19" s="5" t="s">
        <v>125</v>
      </c>
      <c r="AA19" s="5"/>
      <c r="AB19" s="5"/>
      <c r="AC19" s="5">
        <v>45</v>
      </c>
      <c r="AD19" s="5" t="s">
        <v>55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62" t="s">
        <v>60</v>
      </c>
      <c r="AP19" s="54" t="s">
        <v>70</v>
      </c>
      <c r="AQ19" s="64">
        <v>13.5</v>
      </c>
      <c r="AR19" s="45">
        <f t="shared" si="0"/>
        <v>0.3</v>
      </c>
    </row>
    <row r="20" s="8" customFormat="1" ht="139.2" spans="1:44">
      <c r="A20" s="65">
        <v>11</v>
      </c>
      <c r="B20" s="5">
        <v>2025</v>
      </c>
      <c r="C20" s="70" t="s">
        <v>128</v>
      </c>
      <c r="D20" s="70" t="s">
        <v>46</v>
      </c>
      <c r="E20" s="71" t="s">
        <v>64</v>
      </c>
      <c r="F20" s="70" t="s">
        <v>48</v>
      </c>
      <c r="G20" s="70" t="s">
        <v>119</v>
      </c>
      <c r="H20" s="70" t="s">
        <v>129</v>
      </c>
      <c r="I20" s="38" t="s">
        <v>51</v>
      </c>
      <c r="J20" s="38" t="s">
        <v>51</v>
      </c>
      <c r="K20" s="39" t="s">
        <v>52</v>
      </c>
      <c r="L20" s="39" t="s">
        <v>101</v>
      </c>
      <c r="M20" s="39" t="s">
        <v>102</v>
      </c>
      <c r="N20" s="67" t="s">
        <v>55</v>
      </c>
      <c r="O20" s="70">
        <v>25</v>
      </c>
      <c r="P20" s="70">
        <v>25</v>
      </c>
      <c r="Q20" s="70">
        <v>0</v>
      </c>
      <c r="R20" s="72" t="s">
        <v>130</v>
      </c>
      <c r="S20" s="73" t="s">
        <v>131</v>
      </c>
      <c r="T20" s="70">
        <v>1</v>
      </c>
      <c r="U20" s="70">
        <v>60</v>
      </c>
      <c r="V20" s="70">
        <v>168</v>
      </c>
      <c r="W20" s="70">
        <v>15</v>
      </c>
      <c r="X20" s="70" t="s">
        <v>58</v>
      </c>
      <c r="Y20" s="46" t="s">
        <v>119</v>
      </c>
      <c r="Z20" s="46" t="s">
        <v>129</v>
      </c>
      <c r="AA20" s="46"/>
      <c r="AB20" s="46"/>
      <c r="AC20" s="46">
        <v>25</v>
      </c>
      <c r="AD20" s="46" t="s">
        <v>55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62" t="s">
        <v>60</v>
      </c>
      <c r="AP20" s="63" t="s">
        <v>91</v>
      </c>
      <c r="AQ20" s="64">
        <v>24.25</v>
      </c>
      <c r="AR20" s="45">
        <f t="shared" si="0"/>
        <v>0.97</v>
      </c>
    </row>
    <row r="21" s="8" customFormat="1" ht="53" customHeight="1" spans="1:44">
      <c r="A21" s="19">
        <v>12</v>
      </c>
      <c r="B21" s="7">
        <v>2025</v>
      </c>
      <c r="C21" s="7" t="s">
        <v>132</v>
      </c>
      <c r="D21" s="7" t="s">
        <v>133</v>
      </c>
      <c r="E21" s="7" t="s">
        <v>64</v>
      </c>
      <c r="F21" s="7" t="s">
        <v>48</v>
      </c>
      <c r="G21" s="7" t="s">
        <v>119</v>
      </c>
      <c r="H21" s="7" t="s">
        <v>125</v>
      </c>
      <c r="I21" s="38" t="s">
        <v>51</v>
      </c>
      <c r="J21" s="7" t="s">
        <v>84</v>
      </c>
      <c r="K21" s="38" t="s">
        <v>52</v>
      </c>
      <c r="L21" s="39" t="s">
        <v>101</v>
      </c>
      <c r="M21" s="39" t="s">
        <v>102</v>
      </c>
      <c r="N21" s="19" t="s">
        <v>55</v>
      </c>
      <c r="O21" s="7">
        <v>10</v>
      </c>
      <c r="P21" s="7">
        <v>10</v>
      </c>
      <c r="Q21" s="70">
        <v>0</v>
      </c>
      <c r="R21" s="7" t="s">
        <v>134</v>
      </c>
      <c r="S21" s="31" t="s">
        <v>135</v>
      </c>
      <c r="T21" s="7">
        <v>1</v>
      </c>
      <c r="U21" s="7">
        <v>31</v>
      </c>
      <c r="V21" s="7">
        <v>96</v>
      </c>
      <c r="W21" s="7">
        <v>8</v>
      </c>
      <c r="X21" s="7" t="s">
        <v>58</v>
      </c>
      <c r="Y21" s="7" t="s">
        <v>119</v>
      </c>
      <c r="Z21" s="7" t="s">
        <v>125</v>
      </c>
      <c r="AA21" s="7"/>
      <c r="AB21" s="7"/>
      <c r="AC21" s="7">
        <v>10</v>
      </c>
      <c r="AD21" s="7" t="s">
        <v>55</v>
      </c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62" t="s">
        <v>60</v>
      </c>
      <c r="AP21" s="66" t="s">
        <v>91</v>
      </c>
      <c r="AQ21" s="64">
        <v>9.7</v>
      </c>
      <c r="AR21" s="45">
        <f t="shared" si="0"/>
        <v>0.97</v>
      </c>
    </row>
    <row r="22" s="8" customFormat="1" ht="93.6" spans="1:44">
      <c r="A22" s="19">
        <v>13</v>
      </c>
      <c r="B22" s="7">
        <v>2025</v>
      </c>
      <c r="C22" s="7" t="s">
        <v>136</v>
      </c>
      <c r="D22" s="7" t="s">
        <v>46</v>
      </c>
      <c r="E22" s="7" t="s">
        <v>64</v>
      </c>
      <c r="F22" s="7" t="s">
        <v>48</v>
      </c>
      <c r="G22" s="7" t="s">
        <v>119</v>
      </c>
      <c r="H22" s="7" t="s">
        <v>137</v>
      </c>
      <c r="I22" s="38" t="s">
        <v>84</v>
      </c>
      <c r="J22" s="7" t="s">
        <v>84</v>
      </c>
      <c r="K22" s="38" t="s">
        <v>52</v>
      </c>
      <c r="L22" s="39" t="s">
        <v>101</v>
      </c>
      <c r="M22" s="39" t="s">
        <v>102</v>
      </c>
      <c r="N22" s="19" t="s">
        <v>55</v>
      </c>
      <c r="O22" s="7">
        <v>30</v>
      </c>
      <c r="P22" s="7">
        <v>30</v>
      </c>
      <c r="Q22" s="70">
        <v>0</v>
      </c>
      <c r="R22" s="7" t="s">
        <v>138</v>
      </c>
      <c r="S22" s="31" t="s">
        <v>139</v>
      </c>
      <c r="T22" s="7">
        <v>1</v>
      </c>
      <c r="U22" s="7">
        <v>130</v>
      </c>
      <c r="V22" s="7">
        <v>455</v>
      </c>
      <c r="W22" s="7">
        <v>58</v>
      </c>
      <c r="X22" s="7" t="s">
        <v>58</v>
      </c>
      <c r="Y22" s="7" t="s">
        <v>119</v>
      </c>
      <c r="Z22" s="7" t="s">
        <v>137</v>
      </c>
      <c r="AA22" s="7"/>
      <c r="AB22" s="7"/>
      <c r="AC22" s="7">
        <v>30</v>
      </c>
      <c r="AD22" s="7" t="s">
        <v>55</v>
      </c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62" t="s">
        <v>60</v>
      </c>
      <c r="AP22" s="74" t="s">
        <v>70</v>
      </c>
      <c r="AQ22" s="64">
        <v>21</v>
      </c>
      <c r="AR22" s="45">
        <f t="shared" si="0"/>
        <v>0.7</v>
      </c>
    </row>
    <row r="23" s="8" customFormat="1" ht="128" customHeight="1" spans="1:44">
      <c r="A23" s="65">
        <v>14</v>
      </c>
      <c r="B23" s="38">
        <v>2025</v>
      </c>
      <c r="C23" s="38" t="s">
        <v>140</v>
      </c>
      <c r="D23" s="38" t="s">
        <v>46</v>
      </c>
      <c r="E23" s="38" t="s">
        <v>47</v>
      </c>
      <c r="F23" s="38" t="s">
        <v>48</v>
      </c>
      <c r="G23" s="38" t="s">
        <v>82</v>
      </c>
      <c r="H23" s="38" t="s">
        <v>141</v>
      </c>
      <c r="I23" s="38" t="s">
        <v>84</v>
      </c>
      <c r="J23" s="38" t="s">
        <v>84</v>
      </c>
      <c r="K23" s="38" t="s">
        <v>52</v>
      </c>
      <c r="L23" s="39" t="s">
        <v>101</v>
      </c>
      <c r="M23" s="39" t="s">
        <v>102</v>
      </c>
      <c r="N23" s="19" t="s">
        <v>55</v>
      </c>
      <c r="O23" s="40">
        <v>45</v>
      </c>
      <c r="P23" s="40">
        <v>45</v>
      </c>
      <c r="Q23" s="40">
        <v>0</v>
      </c>
      <c r="R23" s="38" t="s">
        <v>142</v>
      </c>
      <c r="S23" s="38" t="s">
        <v>143</v>
      </c>
      <c r="T23" s="38">
        <v>1</v>
      </c>
      <c r="U23" s="38">
        <v>21</v>
      </c>
      <c r="V23" s="38">
        <v>98</v>
      </c>
      <c r="W23" s="38">
        <v>4</v>
      </c>
      <c r="X23" s="38" t="s">
        <v>58</v>
      </c>
      <c r="Y23" s="38" t="s">
        <v>144</v>
      </c>
      <c r="Z23" s="38" t="s">
        <v>141</v>
      </c>
      <c r="AA23" s="38"/>
      <c r="AB23" s="38"/>
      <c r="AC23" s="38">
        <v>45</v>
      </c>
      <c r="AD23" s="38" t="s">
        <v>55</v>
      </c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62" t="s">
        <v>60</v>
      </c>
      <c r="AP23" s="74" t="s">
        <v>70</v>
      </c>
      <c r="AQ23" s="64">
        <f>45*0.3</f>
        <v>13.5</v>
      </c>
      <c r="AR23" s="45">
        <f t="shared" si="0"/>
        <v>0.3</v>
      </c>
    </row>
    <row r="24" s="8" customFormat="1" ht="72" spans="1:44">
      <c r="A24" s="19">
        <v>15</v>
      </c>
      <c r="B24" s="7">
        <v>2025</v>
      </c>
      <c r="C24" s="59" t="s">
        <v>145</v>
      </c>
      <c r="D24" s="75" t="s">
        <v>46</v>
      </c>
      <c r="E24" s="59" t="s">
        <v>47</v>
      </c>
      <c r="F24" s="59" t="s">
        <v>48</v>
      </c>
      <c r="G24" s="59" t="s">
        <v>146</v>
      </c>
      <c r="H24" s="59" t="s">
        <v>147</v>
      </c>
      <c r="I24" s="38" t="s">
        <v>84</v>
      </c>
      <c r="J24" s="59" t="s">
        <v>84</v>
      </c>
      <c r="K24" s="38" t="s">
        <v>52</v>
      </c>
      <c r="L24" s="39" t="s">
        <v>101</v>
      </c>
      <c r="M24" s="39" t="s">
        <v>102</v>
      </c>
      <c r="N24" s="19" t="s">
        <v>55</v>
      </c>
      <c r="O24" s="33">
        <v>25</v>
      </c>
      <c r="P24" s="33">
        <v>25</v>
      </c>
      <c r="Q24" s="33">
        <v>0</v>
      </c>
      <c r="R24" s="76" t="s">
        <v>148</v>
      </c>
      <c r="S24" s="59" t="s">
        <v>149</v>
      </c>
      <c r="T24" s="59">
        <v>1</v>
      </c>
      <c r="U24" s="59">
        <v>5</v>
      </c>
      <c r="V24" s="59">
        <v>30</v>
      </c>
      <c r="W24" s="59">
        <v>10</v>
      </c>
      <c r="X24" s="38" t="s">
        <v>87</v>
      </c>
      <c r="Y24" s="59" t="s">
        <v>150</v>
      </c>
      <c r="Z24" s="59" t="s">
        <v>147</v>
      </c>
      <c r="AA24" s="59"/>
      <c r="AB24" s="59"/>
      <c r="AC24" s="59">
        <v>25</v>
      </c>
      <c r="AD24" s="59" t="s">
        <v>55</v>
      </c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62" t="s">
        <v>60</v>
      </c>
      <c r="AP24" s="63" t="s">
        <v>91</v>
      </c>
      <c r="AQ24" s="64">
        <v>20</v>
      </c>
      <c r="AR24" s="45">
        <f t="shared" si="0"/>
        <v>0.8</v>
      </c>
    </row>
    <row r="25" ht="72" customHeight="1" spans="1:44">
      <c r="A25" s="19">
        <v>16</v>
      </c>
      <c r="B25" s="38">
        <v>2025</v>
      </c>
      <c r="C25" s="38" t="s">
        <v>151</v>
      </c>
      <c r="D25" s="38" t="s">
        <v>46</v>
      </c>
      <c r="E25" s="38" t="s">
        <v>47</v>
      </c>
      <c r="F25" s="38" t="s">
        <v>48</v>
      </c>
      <c r="G25" s="38" t="s">
        <v>113</v>
      </c>
      <c r="H25" s="38" t="s">
        <v>152</v>
      </c>
      <c r="I25" s="38" t="s">
        <v>84</v>
      </c>
      <c r="J25" s="38" t="s">
        <v>51</v>
      </c>
      <c r="K25" s="47" t="s">
        <v>52</v>
      </c>
      <c r="L25" s="47" t="s">
        <v>101</v>
      </c>
      <c r="M25" s="47" t="s">
        <v>153</v>
      </c>
      <c r="N25" s="48" t="s">
        <v>55</v>
      </c>
      <c r="O25" s="38">
        <v>15</v>
      </c>
      <c r="P25" s="38">
        <v>15</v>
      </c>
      <c r="Q25" s="48">
        <v>0</v>
      </c>
      <c r="R25" s="38" t="s">
        <v>154</v>
      </c>
      <c r="S25" s="38" t="s">
        <v>155</v>
      </c>
      <c r="T25" s="38">
        <v>1</v>
      </c>
      <c r="U25" s="38">
        <v>51</v>
      </c>
      <c r="V25" s="38">
        <v>201</v>
      </c>
      <c r="W25" s="38">
        <v>5</v>
      </c>
      <c r="X25" s="38" t="s">
        <v>58</v>
      </c>
      <c r="Y25" s="38" t="s">
        <v>117</v>
      </c>
      <c r="Z25" s="38" t="s">
        <v>152</v>
      </c>
      <c r="AA25" s="38"/>
      <c r="AB25" s="38"/>
      <c r="AC25" s="38"/>
      <c r="AD25" s="38"/>
      <c r="AE25" s="38">
        <v>15</v>
      </c>
      <c r="AF25" s="38" t="s">
        <v>55</v>
      </c>
      <c r="AG25" s="38"/>
      <c r="AH25" s="38"/>
      <c r="AI25" s="38"/>
      <c r="AJ25" s="38"/>
      <c r="AK25" s="38"/>
      <c r="AL25" s="38"/>
      <c r="AM25" s="38"/>
      <c r="AN25" s="38"/>
      <c r="AO25" s="62" t="s">
        <v>60</v>
      </c>
      <c r="AP25" s="63" t="s">
        <v>91</v>
      </c>
      <c r="AQ25" s="64">
        <v>15</v>
      </c>
      <c r="AR25" s="45">
        <f t="shared" si="0"/>
        <v>1</v>
      </c>
    </row>
    <row r="26" s="12" customFormat="1" ht="81" customHeight="1" spans="1:44">
      <c r="A26" s="65">
        <v>17</v>
      </c>
      <c r="B26" s="38">
        <v>2025</v>
      </c>
      <c r="C26" s="5" t="s">
        <v>156</v>
      </c>
      <c r="D26" s="38" t="s">
        <v>46</v>
      </c>
      <c r="E26" s="38" t="s">
        <v>47</v>
      </c>
      <c r="F26" s="38" t="s">
        <v>48</v>
      </c>
      <c r="G26" s="38" t="s">
        <v>113</v>
      </c>
      <c r="H26" s="38" t="s">
        <v>157</v>
      </c>
      <c r="I26" s="7" t="s">
        <v>84</v>
      </c>
      <c r="J26" s="7" t="s">
        <v>84</v>
      </c>
      <c r="K26" s="47" t="s">
        <v>52</v>
      </c>
      <c r="L26" s="47" t="s">
        <v>101</v>
      </c>
      <c r="M26" s="47" t="s">
        <v>153</v>
      </c>
      <c r="N26" s="48" t="s">
        <v>55</v>
      </c>
      <c r="O26" s="38">
        <v>30</v>
      </c>
      <c r="P26" s="38">
        <v>30</v>
      </c>
      <c r="Q26" s="77">
        <v>0</v>
      </c>
      <c r="R26" s="38" t="s">
        <v>158</v>
      </c>
      <c r="S26" s="69" t="s">
        <v>159</v>
      </c>
      <c r="T26" s="50">
        <v>10</v>
      </c>
      <c r="U26" s="46">
        <v>369</v>
      </c>
      <c r="V26" s="46">
        <v>1524</v>
      </c>
      <c r="W26" s="46">
        <v>204</v>
      </c>
      <c r="X26" s="46" t="s">
        <v>58</v>
      </c>
      <c r="Y26" s="50" t="s">
        <v>117</v>
      </c>
      <c r="Z26" s="19" t="s">
        <v>113</v>
      </c>
      <c r="AA26" s="19"/>
      <c r="AB26" s="19"/>
      <c r="AC26" s="19">
        <v>30</v>
      </c>
      <c r="AD26" s="19" t="s">
        <v>55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62" t="s">
        <v>60</v>
      </c>
      <c r="AP26" s="54" t="s">
        <v>70</v>
      </c>
      <c r="AQ26" s="55">
        <v>9</v>
      </c>
      <c r="AR26" s="45">
        <f t="shared" si="0"/>
        <v>0.3</v>
      </c>
    </row>
    <row r="27" s="10" customFormat="1" ht="41" hidden="1" customHeight="1" spans="1:44">
      <c r="A27" s="31" t="s">
        <v>160</v>
      </c>
      <c r="B27" s="31"/>
      <c r="C27" s="31"/>
      <c r="D27" s="31"/>
      <c r="E27" s="31"/>
      <c r="F27" s="32"/>
      <c r="G27" s="32"/>
      <c r="H27" s="32"/>
      <c r="I27" s="38"/>
      <c r="J27" s="56"/>
      <c r="K27" s="57"/>
      <c r="L27" s="32"/>
      <c r="M27" s="32"/>
      <c r="N27" s="32"/>
      <c r="O27" s="78">
        <f>SUM(O28:O50)</f>
        <v>2108.55</v>
      </c>
      <c r="P27" s="78">
        <f>SUM(P28:P50)</f>
        <v>2108.55</v>
      </c>
      <c r="Q27" s="77">
        <f>SUM(Q28:Q48)</f>
        <v>0</v>
      </c>
      <c r="R27" s="58"/>
      <c r="S27" s="58"/>
      <c r="T27" s="58"/>
      <c r="U27" s="58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60"/>
      <c r="AP27" s="54"/>
      <c r="AQ27" s="61"/>
    </row>
    <row r="28" ht="72" customHeight="1" spans="1:44">
      <c r="A28" s="65">
        <v>18</v>
      </c>
      <c r="B28" s="7">
        <v>2025</v>
      </c>
      <c r="C28" s="38" t="s">
        <v>161</v>
      </c>
      <c r="D28" s="7" t="s">
        <v>46</v>
      </c>
      <c r="E28" s="79" t="s">
        <v>47</v>
      </c>
      <c r="F28" s="7" t="s">
        <v>48</v>
      </c>
      <c r="G28" s="7" t="s">
        <v>93</v>
      </c>
      <c r="H28" s="7" t="s">
        <v>162</v>
      </c>
      <c r="I28" s="38" t="s">
        <v>84</v>
      </c>
      <c r="J28" s="7" t="s">
        <v>84</v>
      </c>
      <c r="K28" s="38" t="s">
        <v>52</v>
      </c>
      <c r="L28" s="39" t="s">
        <v>163</v>
      </c>
      <c r="M28" s="39" t="s">
        <v>164</v>
      </c>
      <c r="N28" s="19" t="s">
        <v>55</v>
      </c>
      <c r="O28" s="77">
        <v>18</v>
      </c>
      <c r="P28" s="77">
        <v>18</v>
      </c>
      <c r="Q28" s="77">
        <v>0</v>
      </c>
      <c r="R28" s="7" t="s">
        <v>165</v>
      </c>
      <c r="S28" s="80" t="s">
        <v>166</v>
      </c>
      <c r="T28" s="7">
        <v>1</v>
      </c>
      <c r="U28" s="7">
        <v>460</v>
      </c>
      <c r="V28" s="7">
        <v>2100</v>
      </c>
      <c r="W28" s="7">
        <v>270</v>
      </c>
      <c r="X28" s="38" t="s">
        <v>58</v>
      </c>
      <c r="Y28" s="7" t="s">
        <v>167</v>
      </c>
      <c r="Z28" s="7" t="s">
        <v>162</v>
      </c>
      <c r="AA28" s="7">
        <v>18</v>
      </c>
      <c r="AB28" s="7" t="s">
        <v>55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62" t="s">
        <v>60</v>
      </c>
      <c r="AP28" s="63" t="s">
        <v>91</v>
      </c>
      <c r="AQ28" s="81">
        <v>18</v>
      </c>
      <c r="AR28" s="45">
        <f t="shared" ref="AR28:AR50" si="1">AQ28/P28</f>
        <v>1</v>
      </c>
    </row>
    <row r="29" ht="124.8" spans="1:44">
      <c r="A29" s="19">
        <v>19</v>
      </c>
      <c r="B29" s="7">
        <v>2025</v>
      </c>
      <c r="C29" s="7" t="s">
        <v>168</v>
      </c>
      <c r="D29" s="82" t="s">
        <v>46</v>
      </c>
      <c r="E29" s="82" t="s">
        <v>64</v>
      </c>
      <c r="F29" s="82" t="s">
        <v>48</v>
      </c>
      <c r="G29" s="82" t="s">
        <v>93</v>
      </c>
      <c r="H29" s="82" t="s">
        <v>169</v>
      </c>
      <c r="I29" s="38" t="s">
        <v>51</v>
      </c>
      <c r="J29" s="7" t="s">
        <v>51</v>
      </c>
      <c r="K29" s="38" t="s">
        <v>52</v>
      </c>
      <c r="L29" s="39" t="s">
        <v>163</v>
      </c>
      <c r="M29" s="39" t="s">
        <v>164</v>
      </c>
      <c r="N29" s="19" t="s">
        <v>55</v>
      </c>
      <c r="O29" s="68">
        <v>75</v>
      </c>
      <c r="P29" s="77">
        <v>75</v>
      </c>
      <c r="Q29" s="68">
        <v>0</v>
      </c>
      <c r="R29" s="69" t="s">
        <v>170</v>
      </c>
      <c r="S29" s="31" t="s">
        <v>171</v>
      </c>
      <c r="T29" s="7">
        <v>4</v>
      </c>
      <c r="U29" s="7">
        <v>39</v>
      </c>
      <c r="V29" s="7">
        <v>125</v>
      </c>
      <c r="W29" s="7">
        <v>3</v>
      </c>
      <c r="X29" s="7" t="s">
        <v>58</v>
      </c>
      <c r="Y29" s="7" t="s">
        <v>167</v>
      </c>
      <c r="Z29" s="31" t="s">
        <v>172</v>
      </c>
      <c r="AA29" s="31"/>
      <c r="AB29" s="31"/>
      <c r="AC29" s="31">
        <v>75</v>
      </c>
      <c r="AD29" s="31" t="s">
        <v>55</v>
      </c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62" t="s">
        <v>60</v>
      </c>
      <c r="AP29" s="74" t="s">
        <v>70</v>
      </c>
      <c r="AQ29" s="83">
        <v>75</v>
      </c>
      <c r="AR29" s="45">
        <f t="shared" si="1"/>
        <v>1</v>
      </c>
    </row>
    <row r="30" ht="124.8" spans="1:44">
      <c r="A30" s="65">
        <v>20</v>
      </c>
      <c r="B30" s="38">
        <v>2025</v>
      </c>
      <c r="C30" s="7" t="s">
        <v>173</v>
      </c>
      <c r="D30" s="82" t="s">
        <v>46</v>
      </c>
      <c r="E30" s="82" t="s">
        <v>64</v>
      </c>
      <c r="F30" s="82" t="s">
        <v>48</v>
      </c>
      <c r="G30" s="82" t="s">
        <v>93</v>
      </c>
      <c r="H30" s="82" t="s">
        <v>169</v>
      </c>
      <c r="I30" s="38" t="s">
        <v>51</v>
      </c>
      <c r="J30" s="7" t="s">
        <v>51</v>
      </c>
      <c r="K30" s="38" t="s">
        <v>52</v>
      </c>
      <c r="L30" s="39" t="s">
        <v>163</v>
      </c>
      <c r="M30" s="39" t="s">
        <v>164</v>
      </c>
      <c r="N30" s="19" t="s">
        <v>55</v>
      </c>
      <c r="O30" s="68">
        <v>195</v>
      </c>
      <c r="P30" s="77">
        <v>195</v>
      </c>
      <c r="Q30" s="68">
        <v>0</v>
      </c>
      <c r="R30" s="69" t="s">
        <v>174</v>
      </c>
      <c r="S30" s="31" t="s">
        <v>171</v>
      </c>
      <c r="T30" s="7">
        <v>4</v>
      </c>
      <c r="U30" s="7">
        <v>39</v>
      </c>
      <c r="V30" s="7">
        <v>125</v>
      </c>
      <c r="W30" s="7">
        <v>3</v>
      </c>
      <c r="X30" s="7" t="s">
        <v>58</v>
      </c>
      <c r="Y30" s="31" t="s">
        <v>167</v>
      </c>
      <c r="Z30" s="31" t="s">
        <v>175</v>
      </c>
      <c r="AA30" s="31">
        <v>195</v>
      </c>
      <c r="AB30" s="31" t="s">
        <v>55</v>
      </c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62" t="s">
        <v>60</v>
      </c>
      <c r="AP30" s="74" t="s">
        <v>70</v>
      </c>
      <c r="AQ30" s="83">
        <v>58.5</v>
      </c>
      <c r="AR30" s="45">
        <f t="shared" si="1"/>
        <v>0.3</v>
      </c>
    </row>
    <row r="31" ht="187.2" spans="1:44">
      <c r="A31" s="65">
        <v>21</v>
      </c>
      <c r="B31" s="19">
        <v>2025</v>
      </c>
      <c r="C31" s="38" t="s">
        <v>176</v>
      </c>
      <c r="D31" s="38" t="s">
        <v>46</v>
      </c>
      <c r="E31" s="38" t="s">
        <v>47</v>
      </c>
      <c r="F31" s="38" t="s">
        <v>48</v>
      </c>
      <c r="G31" s="38" t="s">
        <v>177</v>
      </c>
      <c r="H31" s="38" t="s">
        <v>178</v>
      </c>
      <c r="I31" s="38" t="s">
        <v>51</v>
      </c>
      <c r="J31" s="7" t="e">
        <f>VLOOKUP(H:H,[6]正式表!$C$1:$D$65536,2,FALSE)</f>
        <v>#REF!</v>
      </c>
      <c r="K31" s="38" t="s">
        <v>52</v>
      </c>
      <c r="L31" s="39" t="s">
        <v>163</v>
      </c>
      <c r="M31" s="39" t="s">
        <v>164</v>
      </c>
      <c r="N31" s="19" t="s">
        <v>55</v>
      </c>
      <c r="O31" s="40">
        <v>150</v>
      </c>
      <c r="P31" s="40">
        <v>150</v>
      </c>
      <c r="Q31" s="40">
        <v>0</v>
      </c>
      <c r="R31" s="38" t="s">
        <v>179</v>
      </c>
      <c r="S31" s="84" t="s">
        <v>180</v>
      </c>
      <c r="T31" s="19">
        <v>1</v>
      </c>
      <c r="U31" s="19">
        <v>441</v>
      </c>
      <c r="V31" s="19">
        <v>1435</v>
      </c>
      <c r="W31" s="19">
        <v>188</v>
      </c>
      <c r="X31" s="7" t="s">
        <v>58</v>
      </c>
      <c r="Y31" s="7" t="s">
        <v>181</v>
      </c>
      <c r="Z31" s="38" t="s">
        <v>178</v>
      </c>
      <c r="AA31" s="38"/>
      <c r="AB31" s="38"/>
      <c r="AC31" s="38"/>
      <c r="AD31" s="38"/>
      <c r="AE31" s="38"/>
      <c r="AF31" s="38"/>
      <c r="AG31" s="38">
        <v>50</v>
      </c>
      <c r="AH31" s="38" t="s">
        <v>55</v>
      </c>
      <c r="AI31" s="38"/>
      <c r="AJ31" s="38"/>
      <c r="AK31" s="38"/>
      <c r="AL31" s="38"/>
      <c r="AM31" s="38">
        <v>100</v>
      </c>
      <c r="AN31" s="38" t="s">
        <v>182</v>
      </c>
      <c r="AO31" s="75" t="s">
        <v>60</v>
      </c>
      <c r="AP31" s="74" t="s">
        <v>70</v>
      </c>
      <c r="AQ31" s="64">
        <v>45</v>
      </c>
      <c r="AR31" s="45">
        <f t="shared" si="1"/>
        <v>0.3</v>
      </c>
    </row>
    <row r="32" ht="187.2" spans="1:44">
      <c r="A32" s="19">
        <v>22</v>
      </c>
      <c r="B32" s="19">
        <v>2025</v>
      </c>
      <c r="C32" s="7" t="s">
        <v>183</v>
      </c>
      <c r="D32" s="7" t="s">
        <v>46</v>
      </c>
      <c r="E32" s="85" t="s">
        <v>47</v>
      </c>
      <c r="F32" s="38" t="s">
        <v>48</v>
      </c>
      <c r="G32" s="38" t="s">
        <v>177</v>
      </c>
      <c r="H32" s="7" t="s">
        <v>184</v>
      </c>
      <c r="I32" s="38" t="s">
        <v>84</v>
      </c>
      <c r="J32" s="7" t="s">
        <v>51</v>
      </c>
      <c r="K32" s="39" t="s">
        <v>52</v>
      </c>
      <c r="L32" s="39" t="s">
        <v>163</v>
      </c>
      <c r="M32" s="39" t="s">
        <v>164</v>
      </c>
      <c r="N32" s="19" t="s">
        <v>55</v>
      </c>
      <c r="O32" s="68">
        <v>45</v>
      </c>
      <c r="P32" s="77">
        <v>45</v>
      </c>
      <c r="Q32" s="77">
        <v>0</v>
      </c>
      <c r="R32" s="7" t="s">
        <v>185</v>
      </c>
      <c r="S32" s="7" t="s">
        <v>186</v>
      </c>
      <c r="T32" s="7">
        <v>1</v>
      </c>
      <c r="U32" s="86">
        <v>224</v>
      </c>
      <c r="V32" s="86">
        <v>815</v>
      </c>
      <c r="W32" s="86">
        <v>48</v>
      </c>
      <c r="X32" s="7" t="s">
        <v>58</v>
      </c>
      <c r="Y32" s="7" t="s">
        <v>181</v>
      </c>
      <c r="Z32" s="7" t="s">
        <v>184</v>
      </c>
      <c r="AA32" s="7">
        <v>45</v>
      </c>
      <c r="AB32" s="7" t="s">
        <v>55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5" t="s">
        <v>60</v>
      </c>
      <c r="AP32" s="74" t="s">
        <v>70</v>
      </c>
      <c r="AQ32" s="64">
        <v>13.5</v>
      </c>
      <c r="AR32" s="45">
        <f t="shared" si="1"/>
        <v>0.3</v>
      </c>
    </row>
    <row r="33" ht="109.2" spans="1:44">
      <c r="A33" s="65">
        <v>23</v>
      </c>
      <c r="B33" s="38">
        <v>2025</v>
      </c>
      <c r="C33" s="38" t="s">
        <v>187</v>
      </c>
      <c r="D33" s="38" t="s">
        <v>46</v>
      </c>
      <c r="E33" s="38" t="s">
        <v>47</v>
      </c>
      <c r="F33" s="38" t="s">
        <v>48</v>
      </c>
      <c r="G33" s="38" t="s">
        <v>188</v>
      </c>
      <c r="H33" s="38" t="s">
        <v>189</v>
      </c>
      <c r="I33" s="38" t="s">
        <v>84</v>
      </c>
      <c r="J33" s="7" t="s">
        <v>84</v>
      </c>
      <c r="K33" s="38" t="s">
        <v>52</v>
      </c>
      <c r="L33" s="39" t="s">
        <v>163</v>
      </c>
      <c r="M33" s="39" t="s">
        <v>164</v>
      </c>
      <c r="N33" s="19" t="s">
        <v>55</v>
      </c>
      <c r="O33" s="40">
        <v>125</v>
      </c>
      <c r="P33" s="40">
        <v>125</v>
      </c>
      <c r="Q33" s="40">
        <v>0</v>
      </c>
      <c r="R33" s="38" t="s">
        <v>190</v>
      </c>
      <c r="S33" s="38" t="s">
        <v>191</v>
      </c>
      <c r="T33" s="38">
        <v>1</v>
      </c>
      <c r="U33" s="38">
        <v>771</v>
      </c>
      <c r="V33" s="38">
        <v>3800</v>
      </c>
      <c r="W33" s="38">
        <v>22</v>
      </c>
      <c r="X33" s="38" t="s">
        <v>58</v>
      </c>
      <c r="Y33" s="38" t="s">
        <v>192</v>
      </c>
      <c r="Z33" s="38" t="s">
        <v>189</v>
      </c>
      <c r="AA33" s="38">
        <v>125</v>
      </c>
      <c r="AB33" s="38" t="s">
        <v>55</v>
      </c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62" t="s">
        <v>60</v>
      </c>
      <c r="AP33" s="74" t="s">
        <v>70</v>
      </c>
      <c r="AQ33" s="87">
        <v>76.16</v>
      </c>
      <c r="AR33" s="45">
        <f t="shared" si="1"/>
        <v>0.60928</v>
      </c>
    </row>
    <row r="34" ht="72" customHeight="1" spans="1:44">
      <c r="A34" s="65">
        <v>24</v>
      </c>
      <c r="B34" s="38">
        <v>2025</v>
      </c>
      <c r="C34" s="59" t="s">
        <v>193</v>
      </c>
      <c r="D34" s="38" t="s">
        <v>46</v>
      </c>
      <c r="E34" s="38" t="s">
        <v>47</v>
      </c>
      <c r="F34" s="38" t="s">
        <v>48</v>
      </c>
      <c r="G34" s="38" t="s">
        <v>194</v>
      </c>
      <c r="H34" s="38" t="s">
        <v>195</v>
      </c>
      <c r="I34" s="38" t="s">
        <v>84</v>
      </c>
      <c r="J34" s="38" t="s">
        <v>51</v>
      </c>
      <c r="K34" s="39" t="s">
        <v>52</v>
      </c>
      <c r="L34" s="39" t="s">
        <v>163</v>
      </c>
      <c r="M34" s="39" t="s">
        <v>164</v>
      </c>
      <c r="N34" s="38" t="s">
        <v>55</v>
      </c>
      <c r="O34" s="40">
        <v>10</v>
      </c>
      <c r="P34" s="40">
        <v>10</v>
      </c>
      <c r="Q34" s="40">
        <v>0</v>
      </c>
      <c r="R34" s="84" t="s">
        <v>196</v>
      </c>
      <c r="S34" s="59" t="s">
        <v>197</v>
      </c>
      <c r="T34" s="38">
        <v>1</v>
      </c>
      <c r="U34" s="38">
        <v>125</v>
      </c>
      <c r="V34" s="38">
        <v>405</v>
      </c>
      <c r="W34" s="38">
        <v>15</v>
      </c>
      <c r="X34" s="38" t="s">
        <v>58</v>
      </c>
      <c r="Y34" s="38" t="s">
        <v>198</v>
      </c>
      <c r="Z34" s="38" t="s">
        <v>195</v>
      </c>
      <c r="AA34" s="38"/>
      <c r="AB34" s="38"/>
      <c r="AC34" s="38"/>
      <c r="AD34" s="38"/>
      <c r="AE34" s="38"/>
      <c r="AF34" s="38"/>
      <c r="AG34" s="38">
        <v>10</v>
      </c>
      <c r="AH34" s="38" t="s">
        <v>55</v>
      </c>
      <c r="AI34" s="38"/>
      <c r="AJ34" s="38"/>
      <c r="AK34" s="38"/>
      <c r="AL34" s="38"/>
      <c r="AM34" s="38"/>
      <c r="AN34" s="38"/>
      <c r="AO34" s="62" t="s">
        <v>60</v>
      </c>
      <c r="AP34" s="63" t="s">
        <v>91</v>
      </c>
      <c r="AQ34" s="64">
        <v>9.95</v>
      </c>
      <c r="AR34" s="45">
        <f t="shared" si="1"/>
        <v>0.995</v>
      </c>
    </row>
    <row r="35" ht="72" customHeight="1" spans="1:44">
      <c r="A35" s="19">
        <v>25</v>
      </c>
      <c r="B35" s="38">
        <v>2025</v>
      </c>
      <c r="C35" s="7" t="s">
        <v>199</v>
      </c>
      <c r="D35" s="38" t="s">
        <v>46</v>
      </c>
      <c r="E35" s="38" t="s">
        <v>47</v>
      </c>
      <c r="F35" s="38" t="s">
        <v>48</v>
      </c>
      <c r="G35" s="38" t="s">
        <v>194</v>
      </c>
      <c r="H35" s="7" t="s">
        <v>200</v>
      </c>
      <c r="I35" s="38" t="s">
        <v>84</v>
      </c>
      <c r="J35" s="7" t="s">
        <v>84</v>
      </c>
      <c r="K35" s="39" t="s">
        <v>52</v>
      </c>
      <c r="L35" s="39" t="s">
        <v>163</v>
      </c>
      <c r="M35" s="39" t="s">
        <v>164</v>
      </c>
      <c r="N35" s="38" t="s">
        <v>55</v>
      </c>
      <c r="O35" s="7">
        <v>120</v>
      </c>
      <c r="P35" s="7">
        <v>120</v>
      </c>
      <c r="Q35" s="40">
        <v>0</v>
      </c>
      <c r="R35" s="7" t="s">
        <v>201</v>
      </c>
      <c r="S35" s="7" t="s">
        <v>202</v>
      </c>
      <c r="T35" s="38">
        <v>16</v>
      </c>
      <c r="U35" s="38">
        <v>180</v>
      </c>
      <c r="V35" s="38">
        <v>720</v>
      </c>
      <c r="W35" s="7">
        <v>65</v>
      </c>
      <c r="X35" s="38" t="s">
        <v>58</v>
      </c>
      <c r="Y35" s="38" t="s">
        <v>198</v>
      </c>
      <c r="Z35" s="38" t="s">
        <v>203</v>
      </c>
      <c r="AA35" s="38">
        <v>120</v>
      </c>
      <c r="AB35" s="38" t="s">
        <v>55</v>
      </c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62" t="s">
        <v>60</v>
      </c>
      <c r="AP35" s="63" t="s">
        <v>91</v>
      </c>
      <c r="AQ35" s="64">
        <v>113.49</v>
      </c>
      <c r="AR35" s="45">
        <f t="shared" si="1"/>
        <v>0.94575</v>
      </c>
    </row>
    <row r="36" ht="72" customHeight="1" spans="1:44">
      <c r="A36" s="65">
        <v>26</v>
      </c>
      <c r="B36" s="19">
        <v>2025</v>
      </c>
      <c r="C36" s="19" t="s">
        <v>204</v>
      </c>
      <c r="D36" s="19" t="s">
        <v>46</v>
      </c>
      <c r="E36" s="19" t="s">
        <v>205</v>
      </c>
      <c r="F36" s="19" t="s">
        <v>48</v>
      </c>
      <c r="G36" s="19" t="s">
        <v>206</v>
      </c>
      <c r="H36" s="88" t="s">
        <v>207</v>
      </c>
      <c r="I36" s="38" t="s">
        <v>84</v>
      </c>
      <c r="J36" s="7" t="s">
        <v>84</v>
      </c>
      <c r="K36" s="39" t="s">
        <v>52</v>
      </c>
      <c r="L36" s="39" t="s">
        <v>163</v>
      </c>
      <c r="M36" s="39" t="s">
        <v>164</v>
      </c>
      <c r="N36" s="19" t="s">
        <v>55</v>
      </c>
      <c r="O36" s="19">
        <v>90</v>
      </c>
      <c r="P36" s="19">
        <v>90</v>
      </c>
      <c r="Q36" s="19">
        <v>0</v>
      </c>
      <c r="R36" s="19" t="s">
        <v>208</v>
      </c>
      <c r="S36" s="19" t="s">
        <v>209</v>
      </c>
      <c r="T36" s="19">
        <v>3</v>
      </c>
      <c r="U36" s="19">
        <v>256</v>
      </c>
      <c r="V36" s="19">
        <v>804</v>
      </c>
      <c r="W36" s="19">
        <v>84</v>
      </c>
      <c r="X36" s="38" t="s">
        <v>87</v>
      </c>
      <c r="Y36" s="19" t="s">
        <v>210</v>
      </c>
      <c r="Z36" s="19" t="s">
        <v>207</v>
      </c>
      <c r="AA36" s="19">
        <v>90</v>
      </c>
      <c r="AB36" s="19" t="s">
        <v>55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75" t="s">
        <v>60</v>
      </c>
      <c r="AP36" s="63" t="s">
        <v>91</v>
      </c>
      <c r="AQ36" s="64">
        <v>89.346177</v>
      </c>
      <c r="AR36" s="45">
        <f t="shared" si="1"/>
        <v>0.9927353</v>
      </c>
    </row>
    <row r="37" ht="187.2" spans="1:44">
      <c r="A37" s="65">
        <v>27</v>
      </c>
      <c r="B37" s="38">
        <v>2025</v>
      </c>
      <c r="C37" s="38" t="s">
        <v>211</v>
      </c>
      <c r="D37" s="38" t="s">
        <v>212</v>
      </c>
      <c r="E37" s="38" t="s">
        <v>47</v>
      </c>
      <c r="F37" s="38" t="s">
        <v>48</v>
      </c>
      <c r="G37" s="38" t="s">
        <v>213</v>
      </c>
      <c r="H37" s="38" t="s">
        <v>214</v>
      </c>
      <c r="I37" s="38" t="s">
        <v>84</v>
      </c>
      <c r="J37" s="7" t="s">
        <v>51</v>
      </c>
      <c r="K37" s="39" t="s">
        <v>52</v>
      </c>
      <c r="L37" s="39" t="s">
        <v>163</v>
      </c>
      <c r="M37" s="39" t="s">
        <v>164</v>
      </c>
      <c r="N37" s="19" t="s">
        <v>55</v>
      </c>
      <c r="O37" s="38">
        <v>68</v>
      </c>
      <c r="P37" s="38">
        <v>68</v>
      </c>
      <c r="Q37" s="38">
        <v>0</v>
      </c>
      <c r="R37" s="38" t="s">
        <v>215</v>
      </c>
      <c r="S37" s="38" t="s">
        <v>216</v>
      </c>
      <c r="T37" s="38">
        <v>7</v>
      </c>
      <c r="U37" s="38">
        <v>135</v>
      </c>
      <c r="V37" s="38">
        <v>539</v>
      </c>
      <c r="W37" s="38">
        <v>63</v>
      </c>
      <c r="X37" s="38" t="s">
        <v>58</v>
      </c>
      <c r="Y37" s="7" t="s">
        <v>217</v>
      </c>
      <c r="Z37" s="38" t="s">
        <v>218</v>
      </c>
      <c r="AA37" s="38"/>
      <c r="AB37" s="38"/>
      <c r="AC37" s="38">
        <v>68</v>
      </c>
      <c r="AD37" s="38" t="s">
        <v>55</v>
      </c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62" t="s">
        <v>60</v>
      </c>
      <c r="AP37" s="63" t="s">
        <v>91</v>
      </c>
      <c r="AQ37" s="64">
        <v>68</v>
      </c>
      <c r="AR37" s="45">
        <f t="shared" si="1"/>
        <v>1</v>
      </c>
    </row>
    <row r="38" ht="72" customHeight="1" spans="1:44">
      <c r="A38" s="19">
        <v>28</v>
      </c>
      <c r="B38" s="38">
        <v>2025</v>
      </c>
      <c r="C38" s="38" t="s">
        <v>219</v>
      </c>
      <c r="D38" s="38" t="s">
        <v>46</v>
      </c>
      <c r="E38" s="38" t="s">
        <v>47</v>
      </c>
      <c r="F38" s="38" t="s">
        <v>48</v>
      </c>
      <c r="G38" s="38" t="s">
        <v>213</v>
      </c>
      <c r="H38" s="38" t="s">
        <v>220</v>
      </c>
      <c r="I38" s="38" t="s">
        <v>51</v>
      </c>
      <c r="J38" s="7" t="s">
        <v>84</v>
      </c>
      <c r="K38" s="39" t="s">
        <v>52</v>
      </c>
      <c r="L38" s="39" t="s">
        <v>163</v>
      </c>
      <c r="M38" s="39" t="s">
        <v>164</v>
      </c>
      <c r="N38" s="19" t="s">
        <v>55</v>
      </c>
      <c r="O38" s="38">
        <v>45</v>
      </c>
      <c r="P38" s="38">
        <v>45</v>
      </c>
      <c r="Q38" s="38">
        <v>0</v>
      </c>
      <c r="R38" s="38" t="s">
        <v>221</v>
      </c>
      <c r="S38" s="38" t="s">
        <v>222</v>
      </c>
      <c r="T38" s="38">
        <v>1</v>
      </c>
      <c r="U38" s="38">
        <v>120</v>
      </c>
      <c r="V38" s="38">
        <v>360</v>
      </c>
      <c r="W38" s="38">
        <v>90</v>
      </c>
      <c r="X38" s="38" t="s">
        <v>58</v>
      </c>
      <c r="Y38" s="7" t="s">
        <v>217</v>
      </c>
      <c r="Z38" s="38" t="s">
        <v>220</v>
      </c>
      <c r="AA38" s="38">
        <v>45</v>
      </c>
      <c r="AB38" s="38" t="s">
        <v>55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62" t="s">
        <v>60</v>
      </c>
      <c r="AP38" s="74" t="s">
        <v>70</v>
      </c>
      <c r="AQ38" s="64">
        <v>36</v>
      </c>
      <c r="AR38" s="45">
        <f t="shared" si="1"/>
        <v>0.8</v>
      </c>
    </row>
    <row r="39" ht="156" spans="1:44">
      <c r="A39" s="65">
        <v>29</v>
      </c>
      <c r="B39" s="7">
        <v>2025</v>
      </c>
      <c r="C39" s="7" t="s">
        <v>223</v>
      </c>
      <c r="D39" s="7" t="s">
        <v>46</v>
      </c>
      <c r="E39" s="7" t="s">
        <v>64</v>
      </c>
      <c r="F39" s="7" t="s">
        <v>48</v>
      </c>
      <c r="G39" s="7" t="s">
        <v>119</v>
      </c>
      <c r="H39" s="7" t="s">
        <v>120</v>
      </c>
      <c r="I39" s="38" t="s">
        <v>51</v>
      </c>
      <c r="J39" s="7" t="s">
        <v>84</v>
      </c>
      <c r="K39" s="38" t="s">
        <v>52</v>
      </c>
      <c r="L39" s="39" t="s">
        <v>163</v>
      </c>
      <c r="M39" s="39" t="s">
        <v>164</v>
      </c>
      <c r="N39" s="19" t="s">
        <v>55</v>
      </c>
      <c r="O39" s="7">
        <v>40</v>
      </c>
      <c r="P39" s="7">
        <v>40</v>
      </c>
      <c r="Q39" s="70">
        <v>0</v>
      </c>
      <c r="R39" s="7" t="s">
        <v>224</v>
      </c>
      <c r="S39" s="31" t="s">
        <v>225</v>
      </c>
      <c r="T39" s="7">
        <v>1</v>
      </c>
      <c r="U39" s="7">
        <v>49</v>
      </c>
      <c r="V39" s="7">
        <v>186</v>
      </c>
      <c r="W39" s="7">
        <v>23</v>
      </c>
      <c r="X39" s="7" t="s">
        <v>58</v>
      </c>
      <c r="Y39" s="7" t="s">
        <v>119</v>
      </c>
      <c r="Z39" s="7" t="s">
        <v>120</v>
      </c>
      <c r="AA39" s="7"/>
      <c r="AB39" s="7"/>
      <c r="AC39" s="7">
        <v>40</v>
      </c>
      <c r="AD39" s="7" t="s">
        <v>55</v>
      </c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62" t="s">
        <v>60</v>
      </c>
      <c r="AP39" s="74" t="s">
        <v>70</v>
      </c>
      <c r="AQ39" s="64">
        <v>12</v>
      </c>
      <c r="AR39" s="45">
        <f t="shared" si="1"/>
        <v>0.3</v>
      </c>
    </row>
    <row r="40" ht="85" customHeight="1" spans="1:44">
      <c r="A40" s="65">
        <v>30</v>
      </c>
      <c r="B40" s="7">
        <v>2025</v>
      </c>
      <c r="C40" s="5" t="s">
        <v>226</v>
      </c>
      <c r="D40" s="7" t="s">
        <v>46</v>
      </c>
      <c r="E40" s="7" t="s">
        <v>64</v>
      </c>
      <c r="F40" s="7" t="s">
        <v>48</v>
      </c>
      <c r="G40" s="7" t="s">
        <v>119</v>
      </c>
      <c r="H40" s="7" t="s">
        <v>227</v>
      </c>
      <c r="I40" s="38" t="s">
        <v>84</v>
      </c>
      <c r="J40" s="38" t="s">
        <v>51</v>
      </c>
      <c r="K40" s="39" t="s">
        <v>52</v>
      </c>
      <c r="L40" s="39" t="s">
        <v>163</v>
      </c>
      <c r="M40" s="39" t="s">
        <v>164</v>
      </c>
      <c r="N40" s="19" t="s">
        <v>55</v>
      </c>
      <c r="O40" s="7">
        <v>30</v>
      </c>
      <c r="P40" s="7">
        <v>30</v>
      </c>
      <c r="Q40" s="70">
        <v>0</v>
      </c>
      <c r="R40" s="7" t="s">
        <v>228</v>
      </c>
      <c r="S40" s="31" t="s">
        <v>229</v>
      </c>
      <c r="T40" s="7">
        <v>1</v>
      </c>
      <c r="U40" s="7">
        <v>70</v>
      </c>
      <c r="V40" s="7">
        <v>227</v>
      </c>
      <c r="W40" s="7">
        <v>9</v>
      </c>
      <c r="X40" s="7" t="s">
        <v>58</v>
      </c>
      <c r="Y40" s="7" t="s">
        <v>119</v>
      </c>
      <c r="Z40" s="7" t="s">
        <v>227</v>
      </c>
      <c r="AA40" s="7"/>
      <c r="AB40" s="7"/>
      <c r="AC40" s="7">
        <v>30</v>
      </c>
      <c r="AD40" s="7" t="s">
        <v>55</v>
      </c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62" t="s">
        <v>60</v>
      </c>
      <c r="AP40" s="74" t="s">
        <v>70</v>
      </c>
      <c r="AQ40" s="64">
        <v>3</v>
      </c>
      <c r="AR40" s="45">
        <f t="shared" si="1"/>
        <v>0.1</v>
      </c>
    </row>
    <row r="41" s="8" customFormat="1" ht="126" customHeight="1" spans="1:44">
      <c r="A41" s="19">
        <v>31</v>
      </c>
      <c r="B41" s="38">
        <v>2025</v>
      </c>
      <c r="C41" s="38" t="s">
        <v>230</v>
      </c>
      <c r="D41" s="38" t="s">
        <v>133</v>
      </c>
      <c r="E41" s="38" t="s">
        <v>231</v>
      </c>
      <c r="F41" s="38" t="s">
        <v>48</v>
      </c>
      <c r="G41" s="38" t="s">
        <v>82</v>
      </c>
      <c r="H41" s="38" t="s">
        <v>232</v>
      </c>
      <c r="I41" s="38" t="s">
        <v>84</v>
      </c>
      <c r="J41" s="7" t="s">
        <v>51</v>
      </c>
      <c r="K41" s="39" t="s">
        <v>52</v>
      </c>
      <c r="L41" s="39" t="s">
        <v>163</v>
      </c>
      <c r="M41" s="39" t="s">
        <v>164</v>
      </c>
      <c r="N41" s="19" t="s">
        <v>55</v>
      </c>
      <c r="O41" s="40">
        <v>80</v>
      </c>
      <c r="P41" s="40">
        <v>80</v>
      </c>
      <c r="Q41" s="40">
        <v>0</v>
      </c>
      <c r="R41" s="38" t="s">
        <v>233</v>
      </c>
      <c r="S41" s="38" t="s">
        <v>234</v>
      </c>
      <c r="T41" s="38">
        <v>1</v>
      </c>
      <c r="U41" s="38">
        <v>214</v>
      </c>
      <c r="V41" s="19">
        <v>845</v>
      </c>
      <c r="W41" s="19">
        <v>10</v>
      </c>
      <c r="X41" s="19" t="s">
        <v>58</v>
      </c>
      <c r="Y41" s="19" t="s">
        <v>144</v>
      </c>
      <c r="Z41" s="19" t="s">
        <v>232</v>
      </c>
      <c r="AA41" s="19">
        <v>80</v>
      </c>
      <c r="AB41" s="19" t="s">
        <v>55</v>
      </c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62" t="s">
        <v>60</v>
      </c>
      <c r="AP41" s="74" t="s">
        <v>70</v>
      </c>
      <c r="AQ41" s="64">
        <v>64</v>
      </c>
      <c r="AR41" s="45">
        <f t="shared" si="1"/>
        <v>0.8</v>
      </c>
    </row>
    <row r="42" s="8" customFormat="1" ht="125" customHeight="1" spans="1:44">
      <c r="A42" s="65">
        <v>32</v>
      </c>
      <c r="B42" s="38">
        <v>2025</v>
      </c>
      <c r="C42" s="38" t="s">
        <v>235</v>
      </c>
      <c r="D42" s="38" t="s">
        <v>133</v>
      </c>
      <c r="E42" s="38" t="s">
        <v>231</v>
      </c>
      <c r="F42" s="38" t="s">
        <v>48</v>
      </c>
      <c r="G42" s="38" t="s">
        <v>82</v>
      </c>
      <c r="H42" s="38" t="s">
        <v>232</v>
      </c>
      <c r="I42" s="38" t="s">
        <v>84</v>
      </c>
      <c r="J42" s="7" t="s">
        <v>51</v>
      </c>
      <c r="K42" s="39" t="s">
        <v>52</v>
      </c>
      <c r="L42" s="39" t="s">
        <v>163</v>
      </c>
      <c r="M42" s="39" t="s">
        <v>164</v>
      </c>
      <c r="N42" s="19" t="s">
        <v>55</v>
      </c>
      <c r="O42" s="40">
        <v>128</v>
      </c>
      <c r="P42" s="40">
        <v>128</v>
      </c>
      <c r="Q42" s="40">
        <v>0</v>
      </c>
      <c r="R42" s="38" t="s">
        <v>236</v>
      </c>
      <c r="S42" s="38" t="s">
        <v>234</v>
      </c>
      <c r="T42" s="38">
        <v>1</v>
      </c>
      <c r="U42" s="38">
        <v>214</v>
      </c>
      <c r="V42" s="19">
        <v>845</v>
      </c>
      <c r="W42" s="19">
        <v>10</v>
      </c>
      <c r="X42" s="19" t="s">
        <v>58</v>
      </c>
      <c r="Y42" s="19" t="s">
        <v>144</v>
      </c>
      <c r="Z42" s="19" t="s">
        <v>232</v>
      </c>
      <c r="AA42" s="19">
        <v>128</v>
      </c>
      <c r="AB42" s="19" t="s">
        <v>55</v>
      </c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62" t="s">
        <v>60</v>
      </c>
      <c r="AP42" s="63" t="s">
        <v>91</v>
      </c>
      <c r="AQ42" s="64">
        <f>128*0.9</f>
        <v>115.2</v>
      </c>
      <c r="AR42" s="45">
        <f t="shared" si="1"/>
        <v>0.9</v>
      </c>
    </row>
    <row r="43" s="8" customFormat="1" ht="129" customHeight="1" spans="1:44">
      <c r="A43" s="65">
        <v>33</v>
      </c>
      <c r="B43" s="38">
        <v>2025</v>
      </c>
      <c r="C43" s="38" t="s">
        <v>237</v>
      </c>
      <c r="D43" s="38" t="s">
        <v>133</v>
      </c>
      <c r="E43" s="38" t="s">
        <v>231</v>
      </c>
      <c r="F43" s="38" t="s">
        <v>48</v>
      </c>
      <c r="G43" s="38" t="s">
        <v>82</v>
      </c>
      <c r="H43" s="38" t="s">
        <v>232</v>
      </c>
      <c r="I43" s="38" t="s">
        <v>84</v>
      </c>
      <c r="J43" s="7" t="s">
        <v>51</v>
      </c>
      <c r="K43" s="39" t="s">
        <v>52</v>
      </c>
      <c r="L43" s="39" t="s">
        <v>163</v>
      </c>
      <c r="M43" s="39" t="s">
        <v>164</v>
      </c>
      <c r="N43" s="19" t="s">
        <v>55</v>
      </c>
      <c r="O43" s="40">
        <v>85</v>
      </c>
      <c r="P43" s="40">
        <v>85</v>
      </c>
      <c r="Q43" s="40">
        <v>0</v>
      </c>
      <c r="R43" s="38" t="s">
        <v>238</v>
      </c>
      <c r="S43" s="38" t="s">
        <v>234</v>
      </c>
      <c r="T43" s="38">
        <v>1</v>
      </c>
      <c r="U43" s="38">
        <v>214</v>
      </c>
      <c r="V43" s="19">
        <v>845</v>
      </c>
      <c r="W43" s="19">
        <v>10</v>
      </c>
      <c r="X43" s="19" t="s">
        <v>58</v>
      </c>
      <c r="Y43" s="19" t="s">
        <v>144</v>
      </c>
      <c r="Z43" s="19" t="s">
        <v>232</v>
      </c>
      <c r="AA43" s="19"/>
      <c r="AB43" s="19"/>
      <c r="AC43" s="19">
        <v>85</v>
      </c>
      <c r="AD43" s="19" t="s">
        <v>55</v>
      </c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62" t="s">
        <v>60</v>
      </c>
      <c r="AP43" s="74" t="s">
        <v>70</v>
      </c>
      <c r="AQ43" s="64"/>
      <c r="AR43" s="45">
        <f t="shared" si="1"/>
        <v>0</v>
      </c>
    </row>
    <row r="44" s="8" customFormat="1" ht="124" customHeight="1" spans="1:44">
      <c r="A44" s="19">
        <v>34</v>
      </c>
      <c r="B44" s="38">
        <v>2025</v>
      </c>
      <c r="C44" s="38" t="s">
        <v>239</v>
      </c>
      <c r="D44" s="38" t="s">
        <v>46</v>
      </c>
      <c r="E44" s="38" t="s">
        <v>231</v>
      </c>
      <c r="F44" s="38" t="s">
        <v>48</v>
      </c>
      <c r="G44" s="38" t="s">
        <v>82</v>
      </c>
      <c r="H44" s="38" t="s">
        <v>83</v>
      </c>
      <c r="I44" s="38" t="s">
        <v>84</v>
      </c>
      <c r="J44" s="7" t="s">
        <v>51</v>
      </c>
      <c r="K44" s="39" t="s">
        <v>52</v>
      </c>
      <c r="L44" s="39" t="s">
        <v>163</v>
      </c>
      <c r="M44" s="39" t="s">
        <v>164</v>
      </c>
      <c r="N44" s="19" t="s">
        <v>55</v>
      </c>
      <c r="O44" s="40">
        <v>370</v>
      </c>
      <c r="P44" s="40">
        <v>370</v>
      </c>
      <c r="Q44" s="40">
        <v>0</v>
      </c>
      <c r="R44" s="38" t="s">
        <v>240</v>
      </c>
      <c r="S44" s="38" t="s">
        <v>234</v>
      </c>
      <c r="T44" s="38">
        <v>1</v>
      </c>
      <c r="U44" s="38">
        <v>656</v>
      </c>
      <c r="V44" s="38">
        <v>3100</v>
      </c>
      <c r="W44" s="38">
        <v>656</v>
      </c>
      <c r="X44" s="38" t="s">
        <v>87</v>
      </c>
      <c r="Y44" s="38" t="s">
        <v>144</v>
      </c>
      <c r="Z44" s="38" t="s">
        <v>83</v>
      </c>
      <c r="AA44" s="38">
        <v>370</v>
      </c>
      <c r="AB44" s="38" t="s">
        <v>55</v>
      </c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62" t="s">
        <v>60</v>
      </c>
      <c r="AP44" s="74" t="s">
        <v>70</v>
      </c>
      <c r="AQ44" s="64">
        <f>AA44*0.8</f>
        <v>296</v>
      </c>
      <c r="AR44" s="45">
        <f t="shared" si="1"/>
        <v>0.8</v>
      </c>
    </row>
    <row r="45" s="8" customFormat="1" ht="122" customHeight="1" spans="1:44">
      <c r="A45" s="65">
        <v>35</v>
      </c>
      <c r="B45" s="38">
        <v>2025</v>
      </c>
      <c r="C45" s="38" t="s">
        <v>241</v>
      </c>
      <c r="D45" s="38" t="s">
        <v>46</v>
      </c>
      <c r="E45" s="38" t="s">
        <v>231</v>
      </c>
      <c r="F45" s="38" t="s">
        <v>48</v>
      </c>
      <c r="G45" s="38" t="s">
        <v>82</v>
      </c>
      <c r="H45" s="38" t="s">
        <v>83</v>
      </c>
      <c r="I45" s="38" t="s">
        <v>84</v>
      </c>
      <c r="J45" s="7" t="s">
        <v>51</v>
      </c>
      <c r="K45" s="39" t="s">
        <v>52</v>
      </c>
      <c r="L45" s="39" t="s">
        <v>163</v>
      </c>
      <c r="M45" s="39" t="s">
        <v>164</v>
      </c>
      <c r="N45" s="19" t="s">
        <v>55</v>
      </c>
      <c r="O45" s="40">
        <v>130</v>
      </c>
      <c r="P45" s="40">
        <v>130</v>
      </c>
      <c r="Q45" s="40">
        <v>0</v>
      </c>
      <c r="R45" s="38" t="s">
        <v>242</v>
      </c>
      <c r="S45" s="38" t="s">
        <v>234</v>
      </c>
      <c r="T45" s="38">
        <v>1</v>
      </c>
      <c r="U45" s="38">
        <v>656</v>
      </c>
      <c r="V45" s="38">
        <v>3100</v>
      </c>
      <c r="W45" s="38">
        <v>656</v>
      </c>
      <c r="X45" s="38" t="s">
        <v>87</v>
      </c>
      <c r="Y45" s="38" t="s">
        <v>144</v>
      </c>
      <c r="Z45" s="38" t="s">
        <v>83</v>
      </c>
      <c r="AA45" s="38">
        <v>130</v>
      </c>
      <c r="AB45" s="38" t="s">
        <v>55</v>
      </c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62" t="s">
        <v>60</v>
      </c>
      <c r="AP45" s="74" t="s">
        <v>70</v>
      </c>
      <c r="AQ45" s="64">
        <f>39+64</f>
        <v>103</v>
      </c>
      <c r="AR45" s="45">
        <f t="shared" si="1"/>
        <v>0.792307692307692</v>
      </c>
    </row>
    <row r="46" ht="125" customHeight="1" spans="1:44">
      <c r="A46" s="65">
        <v>36</v>
      </c>
      <c r="B46" s="38">
        <v>2025</v>
      </c>
      <c r="C46" s="89" t="s">
        <v>243</v>
      </c>
      <c r="D46" s="59" t="s">
        <v>46</v>
      </c>
      <c r="E46" s="59" t="s">
        <v>244</v>
      </c>
      <c r="F46" s="59" t="s">
        <v>48</v>
      </c>
      <c r="G46" s="59" t="s">
        <v>82</v>
      </c>
      <c r="H46" s="59" t="s">
        <v>245</v>
      </c>
      <c r="I46" s="38" t="s">
        <v>51</v>
      </c>
      <c r="J46" s="38" t="s">
        <v>84</v>
      </c>
      <c r="K46" s="38" t="s">
        <v>52</v>
      </c>
      <c r="L46" s="39" t="s">
        <v>163</v>
      </c>
      <c r="M46" s="39" t="s">
        <v>164</v>
      </c>
      <c r="N46" s="19" t="s">
        <v>55</v>
      </c>
      <c r="O46" s="59">
        <v>80</v>
      </c>
      <c r="P46" s="59">
        <v>80</v>
      </c>
      <c r="Q46" s="89">
        <v>0</v>
      </c>
      <c r="R46" s="89" t="s">
        <v>246</v>
      </c>
      <c r="S46" s="38" t="s">
        <v>247</v>
      </c>
      <c r="T46" s="59">
        <v>1</v>
      </c>
      <c r="U46" s="59">
        <v>52</v>
      </c>
      <c r="V46" s="59">
        <v>151</v>
      </c>
      <c r="W46" s="59">
        <v>15</v>
      </c>
      <c r="X46" s="59" t="s">
        <v>58</v>
      </c>
      <c r="Y46" s="59" t="s">
        <v>144</v>
      </c>
      <c r="Z46" s="59" t="s">
        <v>245</v>
      </c>
      <c r="AA46" s="59">
        <v>80</v>
      </c>
      <c r="AB46" s="59" t="s">
        <v>55</v>
      </c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62" t="s">
        <v>60</v>
      </c>
      <c r="AP46" s="74" t="s">
        <v>70</v>
      </c>
      <c r="AQ46" s="64">
        <v>24</v>
      </c>
      <c r="AR46" s="45">
        <f t="shared" si="1"/>
        <v>0.3</v>
      </c>
    </row>
    <row r="47" ht="132" customHeight="1" spans="1:44">
      <c r="A47" s="19">
        <v>37</v>
      </c>
      <c r="B47" s="38">
        <v>2025</v>
      </c>
      <c r="C47" s="59" t="s">
        <v>248</v>
      </c>
      <c r="D47" s="59" t="s">
        <v>249</v>
      </c>
      <c r="E47" s="59" t="s">
        <v>244</v>
      </c>
      <c r="F47" s="59" t="s">
        <v>48</v>
      </c>
      <c r="G47" s="59" t="s">
        <v>82</v>
      </c>
      <c r="H47" s="59" t="s">
        <v>245</v>
      </c>
      <c r="I47" s="38" t="s">
        <v>51</v>
      </c>
      <c r="J47" s="38" t="s">
        <v>84</v>
      </c>
      <c r="K47" s="38" t="s">
        <v>52</v>
      </c>
      <c r="L47" s="39" t="s">
        <v>163</v>
      </c>
      <c r="M47" s="39" t="s">
        <v>164</v>
      </c>
      <c r="N47" s="19" t="s">
        <v>55</v>
      </c>
      <c r="O47" s="33">
        <v>80</v>
      </c>
      <c r="P47" s="33">
        <v>80</v>
      </c>
      <c r="Q47" s="90">
        <v>0</v>
      </c>
      <c r="R47" s="59" t="s">
        <v>250</v>
      </c>
      <c r="S47" s="38" t="s">
        <v>247</v>
      </c>
      <c r="T47" s="59">
        <v>1</v>
      </c>
      <c r="U47" s="59">
        <v>52</v>
      </c>
      <c r="V47" s="59">
        <v>151</v>
      </c>
      <c r="W47" s="59">
        <v>15</v>
      </c>
      <c r="X47" s="59" t="s">
        <v>58</v>
      </c>
      <c r="Y47" s="59" t="s">
        <v>144</v>
      </c>
      <c r="Z47" s="59" t="s">
        <v>245</v>
      </c>
      <c r="AA47" s="59">
        <v>80</v>
      </c>
      <c r="AB47" s="59" t="s">
        <v>55</v>
      </c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62" t="s">
        <v>60</v>
      </c>
      <c r="AP47" s="63" t="s">
        <v>91</v>
      </c>
      <c r="AQ47" s="64">
        <v>72.9</v>
      </c>
      <c r="AR47" s="45">
        <f t="shared" si="1"/>
        <v>0.91125</v>
      </c>
    </row>
    <row r="48" ht="130" customHeight="1" spans="1:44">
      <c r="A48" s="65">
        <v>38</v>
      </c>
      <c r="B48" s="38">
        <v>2025</v>
      </c>
      <c r="C48" s="38" t="s">
        <v>251</v>
      </c>
      <c r="D48" s="38" t="s">
        <v>249</v>
      </c>
      <c r="E48" s="38" t="s">
        <v>47</v>
      </c>
      <c r="F48" s="38" t="s">
        <v>48</v>
      </c>
      <c r="G48" s="38" t="s">
        <v>82</v>
      </c>
      <c r="H48" s="38" t="s">
        <v>245</v>
      </c>
      <c r="I48" s="38" t="s">
        <v>51</v>
      </c>
      <c r="J48" s="38" t="s">
        <v>84</v>
      </c>
      <c r="K48" s="38" t="s">
        <v>52</v>
      </c>
      <c r="L48" s="39" t="s">
        <v>163</v>
      </c>
      <c r="M48" s="39" t="s">
        <v>164</v>
      </c>
      <c r="N48" s="19" t="s">
        <v>55</v>
      </c>
      <c r="O48" s="38">
        <v>70</v>
      </c>
      <c r="P48" s="38">
        <v>70</v>
      </c>
      <c r="Q48" s="38">
        <v>0</v>
      </c>
      <c r="R48" s="38" t="s">
        <v>252</v>
      </c>
      <c r="S48" s="38" t="s">
        <v>253</v>
      </c>
      <c r="T48" s="38">
        <v>1</v>
      </c>
      <c r="U48" s="38">
        <v>68</v>
      </c>
      <c r="V48" s="38">
        <v>126</v>
      </c>
      <c r="W48" s="38">
        <v>18</v>
      </c>
      <c r="X48" s="38" t="s">
        <v>58</v>
      </c>
      <c r="Y48" s="38" t="s">
        <v>144</v>
      </c>
      <c r="Z48" s="38" t="s">
        <v>245</v>
      </c>
      <c r="AA48" s="38">
        <v>70</v>
      </c>
      <c r="AB48" s="38" t="s">
        <v>55</v>
      </c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62" t="s">
        <v>60</v>
      </c>
      <c r="AP48" s="63" t="s">
        <v>91</v>
      </c>
      <c r="AQ48" s="64">
        <v>70</v>
      </c>
      <c r="AR48" s="45">
        <f t="shared" si="1"/>
        <v>1</v>
      </c>
    </row>
    <row r="49" ht="132" customHeight="1" spans="1:44">
      <c r="A49" s="65">
        <v>39</v>
      </c>
      <c r="B49" s="5">
        <v>2025</v>
      </c>
      <c r="C49" s="7" t="s">
        <v>254</v>
      </c>
      <c r="D49" s="48" t="s">
        <v>46</v>
      </c>
      <c r="E49" s="5" t="s">
        <v>255</v>
      </c>
      <c r="F49" s="5" t="s">
        <v>48</v>
      </c>
      <c r="G49" s="5" t="s">
        <v>82</v>
      </c>
      <c r="H49" s="5" t="s">
        <v>83</v>
      </c>
      <c r="I49" s="38"/>
      <c r="J49" s="38"/>
      <c r="K49" s="47" t="s">
        <v>52</v>
      </c>
      <c r="L49" s="46" t="s">
        <v>163</v>
      </c>
      <c r="M49" s="47" t="s">
        <v>164</v>
      </c>
      <c r="N49" s="47" t="s">
        <v>256</v>
      </c>
      <c r="O49" s="33">
        <v>40</v>
      </c>
      <c r="P49" s="33">
        <v>40</v>
      </c>
      <c r="Q49" s="90">
        <v>0</v>
      </c>
      <c r="R49" s="46" t="s">
        <v>257</v>
      </c>
      <c r="S49" s="5" t="s">
        <v>258</v>
      </c>
      <c r="T49" s="5">
        <v>1</v>
      </c>
      <c r="U49" s="5">
        <v>656</v>
      </c>
      <c r="V49" s="5">
        <v>3100</v>
      </c>
      <c r="W49" s="5">
        <v>656</v>
      </c>
      <c r="X49" s="5" t="s">
        <v>87</v>
      </c>
      <c r="Y49" s="5" t="s">
        <v>144</v>
      </c>
      <c r="Z49" s="5" t="s">
        <v>83</v>
      </c>
      <c r="AA49" s="5"/>
      <c r="AB49" s="5"/>
      <c r="AC49" s="5">
        <v>40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5" t="s">
        <v>60</v>
      </c>
      <c r="AP49" s="63" t="s">
        <v>91</v>
      </c>
      <c r="AQ49" s="64">
        <v>40</v>
      </c>
      <c r="AR49" s="45">
        <f t="shared" si="1"/>
        <v>1</v>
      </c>
    </row>
    <row r="50" s="12" customFormat="1" ht="120" spans="1:44">
      <c r="A50" s="38">
        <v>40</v>
      </c>
      <c r="B50" s="5">
        <v>2025</v>
      </c>
      <c r="C50" s="5" t="s">
        <v>259</v>
      </c>
      <c r="D50" s="5" t="s">
        <v>212</v>
      </c>
      <c r="E50" s="5" t="s">
        <v>47</v>
      </c>
      <c r="F50" s="5" t="s">
        <v>48</v>
      </c>
      <c r="G50" s="5" t="s">
        <v>213</v>
      </c>
      <c r="H50" s="5" t="s">
        <v>214</v>
      </c>
      <c r="I50" s="46"/>
      <c r="J50" s="46" t="s">
        <v>84</v>
      </c>
      <c r="K50" s="46" t="s">
        <v>52</v>
      </c>
      <c r="L50" s="47" t="s">
        <v>163</v>
      </c>
      <c r="M50" s="47" t="s">
        <v>164</v>
      </c>
      <c r="N50" s="48" t="s">
        <v>55</v>
      </c>
      <c r="O50" s="91">
        <v>34.55</v>
      </c>
      <c r="P50" s="91">
        <v>34.55</v>
      </c>
      <c r="Q50" s="5">
        <v>0</v>
      </c>
      <c r="R50" s="91" t="s">
        <v>260</v>
      </c>
      <c r="S50" s="92" t="s">
        <v>216</v>
      </c>
      <c r="T50" s="5">
        <v>7</v>
      </c>
      <c r="U50" s="5">
        <v>135</v>
      </c>
      <c r="V50" s="5">
        <v>539</v>
      </c>
      <c r="W50" s="5">
        <v>63</v>
      </c>
      <c r="X50" s="5" t="s">
        <v>58</v>
      </c>
      <c r="Y50" s="50" t="s">
        <v>261</v>
      </c>
      <c r="Z50" s="5" t="s">
        <v>214</v>
      </c>
      <c r="AA50" s="5">
        <v>0</v>
      </c>
      <c r="AB50" s="5"/>
      <c r="AC50" s="5"/>
      <c r="AD50" s="5"/>
      <c r="AE50" s="5"/>
      <c r="AF50" s="5"/>
      <c r="AG50" s="5"/>
      <c r="AH50" s="5"/>
      <c r="AI50" s="5"/>
      <c r="AJ50" s="5"/>
      <c r="AK50" s="5">
        <v>34.55</v>
      </c>
      <c r="AL50" s="5"/>
      <c r="AM50" s="5"/>
      <c r="AN50" s="5"/>
      <c r="AO50" s="62" t="s">
        <v>60</v>
      </c>
      <c r="AP50" s="54" t="s">
        <v>70</v>
      </c>
      <c r="AQ50" s="55">
        <v>34.55</v>
      </c>
      <c r="AR50" s="45">
        <f t="shared" si="1"/>
        <v>1</v>
      </c>
    </row>
    <row r="51" s="10" customFormat="1" ht="41" hidden="1" customHeight="1" spans="1:44">
      <c r="A51" s="31" t="s">
        <v>262</v>
      </c>
      <c r="B51" s="31"/>
      <c r="C51" s="31"/>
      <c r="D51" s="31"/>
      <c r="E51" s="31"/>
      <c r="F51" s="32"/>
      <c r="G51" s="32"/>
      <c r="H51" s="32"/>
      <c r="I51" s="38"/>
      <c r="J51" s="56"/>
      <c r="K51" s="57"/>
      <c r="L51" s="32"/>
      <c r="M51" s="32"/>
      <c r="N51" s="32"/>
      <c r="O51" s="40">
        <f>SUM(O52:O62)</f>
        <v>660</v>
      </c>
      <c r="P51" s="40">
        <f>SUM(P52:P62)</f>
        <v>660</v>
      </c>
      <c r="Q51" s="40">
        <f>SUM(Q52:Q58)</f>
        <v>0</v>
      </c>
      <c r="R51" s="58"/>
      <c r="S51" s="58"/>
      <c r="T51" s="58"/>
      <c r="U51" s="58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60"/>
      <c r="AP51" s="54"/>
      <c r="AQ51" s="61"/>
    </row>
    <row r="52" ht="93.6" spans="1:44">
      <c r="A52" s="65">
        <v>41</v>
      </c>
      <c r="B52" s="38">
        <v>2025</v>
      </c>
      <c r="C52" s="38" t="s">
        <v>263</v>
      </c>
      <c r="D52" s="38" t="s">
        <v>46</v>
      </c>
      <c r="E52" s="38" t="s">
        <v>47</v>
      </c>
      <c r="F52" s="38" t="s">
        <v>48</v>
      </c>
      <c r="G52" s="38" t="s">
        <v>49</v>
      </c>
      <c r="H52" s="38" t="s">
        <v>50</v>
      </c>
      <c r="I52" s="38" t="s">
        <v>51</v>
      </c>
      <c r="J52" s="38" t="s">
        <v>51</v>
      </c>
      <c r="K52" s="38" t="s">
        <v>52</v>
      </c>
      <c r="L52" s="39" t="s">
        <v>53</v>
      </c>
      <c r="M52" s="39" t="s">
        <v>54</v>
      </c>
      <c r="N52" s="19" t="s">
        <v>55</v>
      </c>
      <c r="O52" s="40">
        <v>60</v>
      </c>
      <c r="P52" s="40">
        <v>60</v>
      </c>
      <c r="Q52" s="40">
        <v>0</v>
      </c>
      <c r="R52" s="38" t="s">
        <v>264</v>
      </c>
      <c r="S52" s="38" t="s">
        <v>265</v>
      </c>
      <c r="T52" s="38">
        <v>115</v>
      </c>
      <c r="U52" s="38">
        <v>368</v>
      </c>
      <c r="V52" s="38">
        <v>1186</v>
      </c>
      <c r="W52" s="38">
        <v>25</v>
      </c>
      <c r="X52" s="38" t="s">
        <v>58</v>
      </c>
      <c r="Y52" s="38" t="s">
        <v>266</v>
      </c>
      <c r="Z52" s="38" t="s">
        <v>49</v>
      </c>
      <c r="AA52" s="38"/>
      <c r="AB52" s="38"/>
      <c r="AC52" s="38"/>
      <c r="AD52" s="38"/>
      <c r="AE52" s="38"/>
      <c r="AF52" s="38"/>
      <c r="AG52" s="38"/>
      <c r="AH52" s="38"/>
      <c r="AI52" s="38">
        <v>60</v>
      </c>
      <c r="AJ52" s="38" t="s">
        <v>55</v>
      </c>
      <c r="AK52" s="38"/>
      <c r="AL52" s="38"/>
      <c r="AM52" s="38"/>
      <c r="AN52" s="38"/>
      <c r="AO52" s="62" t="s">
        <v>60</v>
      </c>
      <c r="AP52" s="74" t="s">
        <v>70</v>
      </c>
      <c r="AQ52" s="64"/>
      <c r="AR52" s="45">
        <f t="shared" ref="AR52:AR62" si="2">AQ52/P52</f>
        <v>0</v>
      </c>
    </row>
    <row r="53" ht="164" customHeight="1" spans="1:44">
      <c r="A53" s="65">
        <v>42</v>
      </c>
      <c r="B53" s="19">
        <v>2025</v>
      </c>
      <c r="C53" s="7" t="s">
        <v>267</v>
      </c>
      <c r="D53" s="7" t="s">
        <v>46</v>
      </c>
      <c r="E53" s="7" t="s">
        <v>64</v>
      </c>
      <c r="F53" s="7" t="s">
        <v>48</v>
      </c>
      <c r="G53" s="38" t="s">
        <v>177</v>
      </c>
      <c r="H53" s="38" t="s">
        <v>268</v>
      </c>
      <c r="I53" s="38" t="s">
        <v>51</v>
      </c>
      <c r="J53" s="7" t="s">
        <v>51</v>
      </c>
      <c r="K53" s="38" t="s">
        <v>52</v>
      </c>
      <c r="L53" s="39" t="s">
        <v>53</v>
      </c>
      <c r="M53" s="39" t="s">
        <v>54</v>
      </c>
      <c r="N53" s="19" t="s">
        <v>55</v>
      </c>
      <c r="O53" s="40">
        <v>15</v>
      </c>
      <c r="P53" s="40">
        <v>15</v>
      </c>
      <c r="Q53" s="40">
        <v>0</v>
      </c>
      <c r="R53" s="7" t="s">
        <v>269</v>
      </c>
      <c r="S53" s="31" t="s">
        <v>270</v>
      </c>
      <c r="T53" s="7">
        <v>1</v>
      </c>
      <c r="U53" s="86">
        <v>434</v>
      </c>
      <c r="V53" s="86">
        <v>1550</v>
      </c>
      <c r="W53" s="86">
        <v>83</v>
      </c>
      <c r="X53" s="38" t="s">
        <v>58</v>
      </c>
      <c r="Y53" s="7" t="s">
        <v>181</v>
      </c>
      <c r="Z53" s="38" t="s">
        <v>268</v>
      </c>
      <c r="AA53" s="38"/>
      <c r="AB53" s="38"/>
      <c r="AC53" s="38">
        <v>15</v>
      </c>
      <c r="AD53" s="38" t="s">
        <v>55</v>
      </c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75" t="s">
        <v>60</v>
      </c>
      <c r="AP53" s="63" t="s">
        <v>91</v>
      </c>
      <c r="AQ53" s="64">
        <v>15</v>
      </c>
      <c r="AR53" s="45">
        <f t="shared" si="2"/>
        <v>1</v>
      </c>
    </row>
    <row r="54" ht="72" customHeight="1" spans="1:44">
      <c r="A54" s="19">
        <v>43</v>
      </c>
      <c r="B54" s="38">
        <v>2025</v>
      </c>
      <c r="C54" s="38" t="s">
        <v>271</v>
      </c>
      <c r="D54" s="38" t="s">
        <v>46</v>
      </c>
      <c r="E54" s="38" t="s">
        <v>47</v>
      </c>
      <c r="F54" s="38" t="s">
        <v>48</v>
      </c>
      <c r="G54" s="38" t="s">
        <v>113</v>
      </c>
      <c r="H54" s="38" t="s">
        <v>272</v>
      </c>
      <c r="I54" s="38" t="s">
        <v>84</v>
      </c>
      <c r="J54" s="38" t="s">
        <v>51</v>
      </c>
      <c r="K54" s="38" t="s">
        <v>52</v>
      </c>
      <c r="L54" s="38" t="s">
        <v>53</v>
      </c>
      <c r="M54" s="38" t="s">
        <v>54</v>
      </c>
      <c r="N54" s="38" t="s">
        <v>55</v>
      </c>
      <c r="O54" s="38">
        <v>35</v>
      </c>
      <c r="P54" s="38">
        <v>35</v>
      </c>
      <c r="Q54" s="38">
        <v>0</v>
      </c>
      <c r="R54" s="38" t="s">
        <v>273</v>
      </c>
      <c r="S54" s="38" t="s">
        <v>155</v>
      </c>
      <c r="T54" s="38">
        <v>2</v>
      </c>
      <c r="U54" s="38">
        <v>51</v>
      </c>
      <c r="V54" s="38">
        <v>201</v>
      </c>
      <c r="W54" s="38">
        <v>5</v>
      </c>
      <c r="X54" s="38" t="s">
        <v>58</v>
      </c>
      <c r="Y54" s="38" t="s">
        <v>117</v>
      </c>
      <c r="Z54" s="38" t="s">
        <v>152</v>
      </c>
      <c r="AA54" s="38"/>
      <c r="AB54" s="38"/>
      <c r="AC54" s="38">
        <v>35</v>
      </c>
      <c r="AD54" s="38" t="s">
        <v>55</v>
      </c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62" t="s">
        <v>60</v>
      </c>
      <c r="AP54" s="63" t="s">
        <v>91</v>
      </c>
      <c r="AQ54" s="64">
        <v>35</v>
      </c>
      <c r="AR54" s="45">
        <f t="shared" si="2"/>
        <v>1</v>
      </c>
    </row>
    <row r="55" ht="72" customHeight="1" spans="1:44">
      <c r="A55" s="65">
        <v>44</v>
      </c>
      <c r="B55" s="38">
        <v>2025</v>
      </c>
      <c r="C55" s="38" t="s">
        <v>274</v>
      </c>
      <c r="D55" s="38" t="s">
        <v>46</v>
      </c>
      <c r="E55" s="38" t="s">
        <v>47</v>
      </c>
      <c r="F55" s="38" t="s">
        <v>48</v>
      </c>
      <c r="G55" s="38" t="s">
        <v>194</v>
      </c>
      <c r="H55" s="38" t="s">
        <v>275</v>
      </c>
      <c r="I55" s="38" t="s">
        <v>51</v>
      </c>
      <c r="J55" s="38" t="s">
        <v>51</v>
      </c>
      <c r="K55" s="39" t="s">
        <v>52</v>
      </c>
      <c r="L55" s="39" t="s">
        <v>53</v>
      </c>
      <c r="M55" s="39" t="s">
        <v>54</v>
      </c>
      <c r="N55" s="38" t="s">
        <v>55</v>
      </c>
      <c r="O55" s="40">
        <v>45</v>
      </c>
      <c r="P55" s="40">
        <v>45</v>
      </c>
      <c r="Q55" s="40">
        <v>0</v>
      </c>
      <c r="R55" s="38" t="s">
        <v>276</v>
      </c>
      <c r="S55" s="38" t="s">
        <v>277</v>
      </c>
      <c r="T55" s="38">
        <v>3</v>
      </c>
      <c r="U55" s="38">
        <v>180</v>
      </c>
      <c r="V55" s="38">
        <v>560</v>
      </c>
      <c r="W55" s="38">
        <v>36</v>
      </c>
      <c r="X55" s="38" t="s">
        <v>58</v>
      </c>
      <c r="Y55" s="38" t="s">
        <v>198</v>
      </c>
      <c r="Z55" s="38" t="s">
        <v>275</v>
      </c>
      <c r="AA55" s="38"/>
      <c r="AB55" s="38"/>
      <c r="AC55" s="38">
        <v>45</v>
      </c>
      <c r="AD55" s="38" t="s">
        <v>55</v>
      </c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62" t="s">
        <v>60</v>
      </c>
      <c r="AP55" s="74" t="s">
        <v>70</v>
      </c>
      <c r="AQ55" s="64">
        <v>36</v>
      </c>
      <c r="AR55" s="45">
        <f t="shared" si="2"/>
        <v>0.8</v>
      </c>
    </row>
    <row r="56" ht="72" customHeight="1" spans="1:44">
      <c r="A56" s="65">
        <v>45</v>
      </c>
      <c r="B56" s="7">
        <v>2025</v>
      </c>
      <c r="C56" s="19" t="s">
        <v>278</v>
      </c>
      <c r="D56" s="19" t="s">
        <v>46</v>
      </c>
      <c r="E56" s="19" t="s">
        <v>279</v>
      </c>
      <c r="F56" s="19" t="s">
        <v>48</v>
      </c>
      <c r="G56" s="19" t="s">
        <v>280</v>
      </c>
      <c r="H56" s="19" t="s">
        <v>281</v>
      </c>
      <c r="I56" s="38" t="s">
        <v>51</v>
      </c>
      <c r="J56" s="7" t="s">
        <v>84</v>
      </c>
      <c r="K56" s="39" t="s">
        <v>52</v>
      </c>
      <c r="L56" s="39" t="s">
        <v>53</v>
      </c>
      <c r="M56" s="39" t="s">
        <v>54</v>
      </c>
      <c r="N56" s="19" t="s">
        <v>55</v>
      </c>
      <c r="O56" s="19">
        <v>20</v>
      </c>
      <c r="P56" s="68">
        <v>20</v>
      </c>
      <c r="Q56" s="68">
        <v>0</v>
      </c>
      <c r="R56" s="19" t="s">
        <v>282</v>
      </c>
      <c r="S56" s="7" t="s">
        <v>283</v>
      </c>
      <c r="T56" s="68">
        <v>1</v>
      </c>
      <c r="U56" s="7">
        <v>168</v>
      </c>
      <c r="V56" s="7">
        <v>587</v>
      </c>
      <c r="W56" s="7">
        <v>59</v>
      </c>
      <c r="X56" s="68" t="s">
        <v>58</v>
      </c>
      <c r="Y56" s="19" t="s">
        <v>284</v>
      </c>
      <c r="Z56" s="19" t="s">
        <v>285</v>
      </c>
      <c r="AA56" s="19"/>
      <c r="AB56" s="19"/>
      <c r="AC56" s="19">
        <v>20</v>
      </c>
      <c r="AD56" s="19" t="s">
        <v>55</v>
      </c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62" t="s">
        <v>60</v>
      </c>
      <c r="AP56" s="63" t="s">
        <v>91</v>
      </c>
      <c r="AQ56" s="64">
        <v>20</v>
      </c>
      <c r="AR56" s="45">
        <f t="shared" si="2"/>
        <v>1</v>
      </c>
    </row>
    <row r="57" ht="72" customHeight="1" spans="1:44">
      <c r="A57" s="65">
        <v>46</v>
      </c>
      <c r="B57" s="19">
        <v>2025</v>
      </c>
      <c r="C57" s="19" t="s">
        <v>286</v>
      </c>
      <c r="D57" s="19" t="s">
        <v>287</v>
      </c>
      <c r="E57" s="19" t="s">
        <v>205</v>
      </c>
      <c r="F57" s="19" t="s">
        <v>48</v>
      </c>
      <c r="G57" s="19" t="s">
        <v>206</v>
      </c>
      <c r="H57" s="19" t="s">
        <v>288</v>
      </c>
      <c r="I57" s="38" t="s">
        <v>84</v>
      </c>
      <c r="J57" s="7" t="s">
        <v>84</v>
      </c>
      <c r="K57" s="47" t="s">
        <v>52</v>
      </c>
      <c r="L57" s="47" t="s">
        <v>53</v>
      </c>
      <c r="M57" s="47" t="s">
        <v>54</v>
      </c>
      <c r="N57" s="48" t="s">
        <v>55</v>
      </c>
      <c r="O57" s="48">
        <v>12</v>
      </c>
      <c r="P57" s="48">
        <v>12</v>
      </c>
      <c r="Q57" s="48">
        <v>0</v>
      </c>
      <c r="R57" s="48" t="s">
        <v>289</v>
      </c>
      <c r="S57" s="48" t="s">
        <v>290</v>
      </c>
      <c r="T57" s="19">
        <v>1</v>
      </c>
      <c r="U57" s="19">
        <v>32</v>
      </c>
      <c r="V57" s="19">
        <v>98</v>
      </c>
      <c r="W57" s="19">
        <v>8</v>
      </c>
      <c r="X57" s="38" t="s">
        <v>87</v>
      </c>
      <c r="Y57" s="19" t="s">
        <v>210</v>
      </c>
      <c r="Z57" s="19" t="s">
        <v>288</v>
      </c>
      <c r="AA57" s="19"/>
      <c r="AB57" s="19"/>
      <c r="AC57" s="19">
        <v>12</v>
      </c>
      <c r="AD57" s="19" t="s">
        <v>55</v>
      </c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75" t="s">
        <v>60</v>
      </c>
      <c r="AP57" s="74" t="s">
        <v>70</v>
      </c>
      <c r="AQ57" s="64">
        <v>8.64</v>
      </c>
      <c r="AR57" s="45">
        <f t="shared" si="2"/>
        <v>0.72</v>
      </c>
    </row>
    <row r="58" ht="72" customHeight="1" spans="1:44">
      <c r="A58" s="65">
        <v>47</v>
      </c>
      <c r="B58" s="38">
        <v>2025</v>
      </c>
      <c r="C58" s="59" t="s">
        <v>291</v>
      </c>
      <c r="D58" s="59" t="s">
        <v>46</v>
      </c>
      <c r="E58" s="59" t="s">
        <v>47</v>
      </c>
      <c r="F58" s="59" t="s">
        <v>48</v>
      </c>
      <c r="G58" s="59" t="s">
        <v>146</v>
      </c>
      <c r="H58" s="59" t="s">
        <v>292</v>
      </c>
      <c r="I58" s="38" t="s">
        <v>84</v>
      </c>
      <c r="J58" s="38" t="s">
        <v>51</v>
      </c>
      <c r="K58" s="46" t="s">
        <v>52</v>
      </c>
      <c r="L58" s="5" t="s">
        <v>53</v>
      </c>
      <c r="M58" s="46" t="s">
        <v>54</v>
      </c>
      <c r="N58" s="48" t="s">
        <v>55</v>
      </c>
      <c r="O58" s="93">
        <v>45</v>
      </c>
      <c r="P58" s="93">
        <v>45</v>
      </c>
      <c r="Q58" s="93">
        <v>0</v>
      </c>
      <c r="R58" s="46" t="s">
        <v>293</v>
      </c>
      <c r="S58" s="46" t="s">
        <v>294</v>
      </c>
      <c r="T58" s="59">
        <v>1</v>
      </c>
      <c r="U58" s="59">
        <v>40</v>
      </c>
      <c r="V58" s="59">
        <v>128</v>
      </c>
      <c r="W58" s="59">
        <v>21</v>
      </c>
      <c r="X58" s="38" t="s">
        <v>87</v>
      </c>
      <c r="Y58" s="59" t="s">
        <v>150</v>
      </c>
      <c r="Z58" s="59" t="s">
        <v>292</v>
      </c>
      <c r="AA58" s="59"/>
      <c r="AB58" s="59"/>
      <c r="AC58" s="59">
        <v>45</v>
      </c>
      <c r="AD58" s="59" t="s">
        <v>55</v>
      </c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62" t="s">
        <v>60</v>
      </c>
      <c r="AP58" s="63" t="s">
        <v>91</v>
      </c>
      <c r="AQ58" s="64">
        <v>43.29252</v>
      </c>
      <c r="AR58" s="45">
        <f t="shared" si="2"/>
        <v>0.962056</v>
      </c>
    </row>
    <row r="59" customFormat="1" ht="72" customHeight="1" spans="1:44">
      <c r="A59" s="65">
        <v>48</v>
      </c>
      <c r="B59" s="7">
        <v>2025</v>
      </c>
      <c r="C59" s="7" t="s">
        <v>295</v>
      </c>
      <c r="D59" s="7" t="s">
        <v>46</v>
      </c>
      <c r="E59" s="7" t="s">
        <v>296</v>
      </c>
      <c r="F59" s="7" t="s">
        <v>48</v>
      </c>
      <c r="G59" s="7" t="s">
        <v>194</v>
      </c>
      <c r="H59" s="7" t="s">
        <v>200</v>
      </c>
      <c r="I59" s="7"/>
      <c r="J59" s="7" t="s">
        <v>84</v>
      </c>
      <c r="K59" s="19" t="s">
        <v>52</v>
      </c>
      <c r="L59" s="19" t="s">
        <v>53</v>
      </c>
      <c r="M59" s="19" t="s">
        <v>297</v>
      </c>
      <c r="N59" s="19" t="s">
        <v>55</v>
      </c>
      <c r="O59" s="68">
        <v>36</v>
      </c>
      <c r="P59" s="68">
        <v>36</v>
      </c>
      <c r="Q59" s="68">
        <v>0</v>
      </c>
      <c r="R59" s="7" t="s">
        <v>298</v>
      </c>
      <c r="S59" s="80" t="s">
        <v>299</v>
      </c>
      <c r="T59" s="38">
        <v>1</v>
      </c>
      <c r="U59" s="38">
        <v>10</v>
      </c>
      <c r="V59" s="38">
        <v>32</v>
      </c>
      <c r="W59" s="38">
        <v>5</v>
      </c>
      <c r="X59" s="94" t="s">
        <v>58</v>
      </c>
      <c r="Y59" s="68" t="s">
        <v>198</v>
      </c>
      <c r="Z59" s="68" t="s">
        <v>200</v>
      </c>
      <c r="AA59" s="68">
        <v>0</v>
      </c>
      <c r="AB59" s="68"/>
      <c r="AC59" s="68"/>
      <c r="AD59" s="68"/>
      <c r="AE59" s="68"/>
      <c r="AF59" s="68"/>
      <c r="AG59" s="68"/>
      <c r="AH59" s="68"/>
      <c r="AI59" s="68"/>
      <c r="AJ59" s="68"/>
      <c r="AK59" s="68">
        <v>36</v>
      </c>
      <c r="AL59" s="68"/>
      <c r="AM59" s="68"/>
      <c r="AN59" s="68"/>
      <c r="AO59" s="32" t="s">
        <v>60</v>
      </c>
      <c r="AP59" s="95" t="s">
        <v>70</v>
      </c>
      <c r="AQ59" s="96"/>
      <c r="AR59" s="45">
        <f t="shared" si="2"/>
        <v>0</v>
      </c>
    </row>
    <row r="60" customFormat="1" ht="72" customHeight="1" spans="1:44">
      <c r="A60" s="19">
        <v>49</v>
      </c>
      <c r="B60" s="7">
        <v>2025</v>
      </c>
      <c r="C60" s="7" t="s">
        <v>300</v>
      </c>
      <c r="D60" s="7" t="s">
        <v>46</v>
      </c>
      <c r="E60" s="7" t="s">
        <v>296</v>
      </c>
      <c r="F60" s="7" t="s">
        <v>48</v>
      </c>
      <c r="G60" s="7" t="s">
        <v>194</v>
      </c>
      <c r="H60" s="7" t="s">
        <v>200</v>
      </c>
      <c r="I60" s="7"/>
      <c r="J60" s="7" t="s">
        <v>84</v>
      </c>
      <c r="K60" s="19" t="s">
        <v>52</v>
      </c>
      <c r="L60" s="19" t="s">
        <v>53</v>
      </c>
      <c r="M60" s="19" t="s">
        <v>297</v>
      </c>
      <c r="N60" s="19" t="s">
        <v>55</v>
      </c>
      <c r="O60" s="68">
        <v>32</v>
      </c>
      <c r="P60" s="68">
        <v>32</v>
      </c>
      <c r="Q60" s="68">
        <v>0</v>
      </c>
      <c r="R60" s="7" t="s">
        <v>301</v>
      </c>
      <c r="S60" s="80" t="s">
        <v>299</v>
      </c>
      <c r="T60" s="38">
        <v>1</v>
      </c>
      <c r="U60" s="38">
        <v>12</v>
      </c>
      <c r="V60" s="38">
        <v>34</v>
      </c>
      <c r="W60" s="38">
        <v>6</v>
      </c>
      <c r="X60" s="94" t="s">
        <v>58</v>
      </c>
      <c r="Y60" s="68" t="s">
        <v>198</v>
      </c>
      <c r="Z60" s="68" t="s">
        <v>200</v>
      </c>
      <c r="AA60" s="68">
        <v>0</v>
      </c>
      <c r="AB60" s="68"/>
      <c r="AC60" s="68"/>
      <c r="AD60" s="68"/>
      <c r="AE60" s="68"/>
      <c r="AF60" s="68"/>
      <c r="AG60" s="68"/>
      <c r="AH60" s="68"/>
      <c r="AI60" s="68"/>
      <c r="AJ60" s="68"/>
      <c r="AK60" s="68">
        <v>32</v>
      </c>
      <c r="AL60" s="68"/>
      <c r="AM60" s="68"/>
      <c r="AN60" s="68"/>
      <c r="AO60" s="32" t="s">
        <v>302</v>
      </c>
      <c r="AP60" s="95" t="s">
        <v>70</v>
      </c>
      <c r="AQ60" s="96">
        <v>9.6</v>
      </c>
      <c r="AR60" s="45">
        <f t="shared" si="2"/>
        <v>0.3</v>
      </c>
    </row>
    <row r="61" s="12" customFormat="1" ht="124.8" spans="1:44">
      <c r="A61" s="84">
        <v>50</v>
      </c>
      <c r="B61" s="7">
        <v>2025</v>
      </c>
      <c r="C61" s="7" t="s">
        <v>303</v>
      </c>
      <c r="D61" s="7" t="s">
        <v>304</v>
      </c>
      <c r="E61" s="38" t="s">
        <v>305</v>
      </c>
      <c r="F61" s="38" t="s">
        <v>48</v>
      </c>
      <c r="G61" s="38" t="s">
        <v>306</v>
      </c>
      <c r="H61" s="38" t="s">
        <v>307</v>
      </c>
      <c r="I61" s="38"/>
      <c r="J61" s="56"/>
      <c r="K61" s="46" t="s">
        <v>52</v>
      </c>
      <c r="L61" s="5" t="s">
        <v>53</v>
      </c>
      <c r="M61" s="46" t="s">
        <v>54</v>
      </c>
      <c r="N61" s="48" t="s">
        <v>55</v>
      </c>
      <c r="O61" s="68">
        <v>195</v>
      </c>
      <c r="P61" s="68">
        <v>195</v>
      </c>
      <c r="Q61" s="68">
        <v>0</v>
      </c>
      <c r="R61" s="68" t="s">
        <v>308</v>
      </c>
      <c r="S61" s="97" t="s">
        <v>299</v>
      </c>
      <c r="T61" s="68">
        <v>1</v>
      </c>
      <c r="U61" s="38">
        <v>10</v>
      </c>
      <c r="V61" s="38">
        <v>10</v>
      </c>
      <c r="W61" s="38">
        <v>5</v>
      </c>
      <c r="X61" s="38" t="s">
        <v>309</v>
      </c>
      <c r="Y61" s="68" t="s">
        <v>310</v>
      </c>
      <c r="Z61" s="68" t="s">
        <v>310</v>
      </c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>
        <v>195</v>
      </c>
      <c r="AN61" s="68"/>
      <c r="AO61" s="32" t="s">
        <v>302</v>
      </c>
      <c r="AP61" s="54" t="s">
        <v>70</v>
      </c>
      <c r="AQ61" s="55"/>
      <c r="AR61" s="45">
        <f t="shared" si="2"/>
        <v>0</v>
      </c>
    </row>
    <row r="62" s="12" customFormat="1" ht="156" spans="1:44">
      <c r="A62" s="84">
        <v>51</v>
      </c>
      <c r="B62" s="86">
        <v>2025</v>
      </c>
      <c r="C62" s="7" t="s">
        <v>311</v>
      </c>
      <c r="D62" s="7" t="s">
        <v>304</v>
      </c>
      <c r="E62" s="38" t="s">
        <v>305</v>
      </c>
      <c r="F62" s="38" t="s">
        <v>48</v>
      </c>
      <c r="G62" s="38" t="s">
        <v>306</v>
      </c>
      <c r="H62" s="38" t="s">
        <v>307</v>
      </c>
      <c r="I62" s="38"/>
      <c r="J62" s="56"/>
      <c r="K62" s="46" t="s">
        <v>52</v>
      </c>
      <c r="L62" s="5" t="s">
        <v>53</v>
      </c>
      <c r="M62" s="46" t="s">
        <v>54</v>
      </c>
      <c r="N62" s="48" t="s">
        <v>55</v>
      </c>
      <c r="O62" s="77">
        <v>165</v>
      </c>
      <c r="P62" s="77">
        <v>165</v>
      </c>
      <c r="Q62" s="77">
        <v>0</v>
      </c>
      <c r="R62" s="68" t="s">
        <v>312</v>
      </c>
      <c r="S62" s="38" t="s">
        <v>313</v>
      </c>
      <c r="T62" s="98">
        <v>1</v>
      </c>
      <c r="U62" s="98">
        <v>10</v>
      </c>
      <c r="V62" s="98">
        <v>10</v>
      </c>
      <c r="W62" s="98">
        <v>5</v>
      </c>
      <c r="X62" s="38" t="s">
        <v>309</v>
      </c>
      <c r="Y62" s="68" t="s">
        <v>310</v>
      </c>
      <c r="Z62" s="68" t="s">
        <v>310</v>
      </c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>
        <v>165</v>
      </c>
      <c r="AN62" s="68"/>
      <c r="AO62" s="32" t="s">
        <v>302</v>
      </c>
      <c r="AP62" s="54" t="s">
        <v>70</v>
      </c>
      <c r="AQ62" s="55"/>
      <c r="AR62" s="45">
        <f t="shared" si="2"/>
        <v>0</v>
      </c>
    </row>
    <row r="63" s="10" customFormat="1" ht="41" hidden="1" customHeight="1" spans="1:44">
      <c r="A63" s="31" t="s">
        <v>314</v>
      </c>
      <c r="B63" s="31"/>
      <c r="C63" s="31"/>
      <c r="D63" s="31"/>
      <c r="E63" s="31"/>
      <c r="F63" s="32"/>
      <c r="G63" s="32"/>
      <c r="H63" s="32"/>
      <c r="I63" s="38"/>
      <c r="J63" s="56"/>
      <c r="K63" s="57"/>
      <c r="L63" s="32"/>
      <c r="M63" s="32"/>
      <c r="N63" s="32"/>
      <c r="O63" s="40">
        <f>SUM(O64:O69)</f>
        <v>771</v>
      </c>
      <c r="P63" s="40">
        <f>SUM(P64:P69)</f>
        <v>771</v>
      </c>
      <c r="Q63" s="40">
        <f>SUM(Q64:Q69)</f>
        <v>0</v>
      </c>
      <c r="R63" s="58"/>
      <c r="S63" s="58"/>
      <c r="T63" s="58"/>
      <c r="U63" s="58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60"/>
      <c r="AP63" s="54"/>
      <c r="AQ63" s="61"/>
    </row>
    <row r="64" ht="72" customHeight="1" spans="1:44">
      <c r="A64" s="19">
        <v>52</v>
      </c>
      <c r="B64" s="38">
        <v>2025</v>
      </c>
      <c r="C64" s="38" t="s">
        <v>315</v>
      </c>
      <c r="D64" s="38" t="s">
        <v>46</v>
      </c>
      <c r="E64" s="38" t="s">
        <v>47</v>
      </c>
      <c r="F64" s="38" t="s">
        <v>48</v>
      </c>
      <c r="G64" s="38" t="s">
        <v>49</v>
      </c>
      <c r="H64" s="38" t="s">
        <v>50</v>
      </c>
      <c r="I64" s="38" t="s">
        <v>51</v>
      </c>
      <c r="J64" s="38" t="str">
        <f>VLOOKUP(C$1:C$64967,[1]Sheet3!$C:$I,7,FALSE)</f>
        <v>是</v>
      </c>
      <c r="K64" s="38" t="s">
        <v>316</v>
      </c>
      <c r="L64" s="39" t="s">
        <v>317</v>
      </c>
      <c r="M64" s="39" t="s">
        <v>318</v>
      </c>
      <c r="N64" s="19" t="s">
        <v>55</v>
      </c>
      <c r="O64" s="40">
        <v>666</v>
      </c>
      <c r="P64" s="40">
        <v>666</v>
      </c>
      <c r="Q64" s="40">
        <v>0</v>
      </c>
      <c r="R64" s="38" t="s">
        <v>319</v>
      </c>
      <c r="S64" s="38" t="s">
        <v>320</v>
      </c>
      <c r="T64" s="38">
        <v>131</v>
      </c>
      <c r="U64" s="38">
        <v>1300</v>
      </c>
      <c r="V64" s="38">
        <v>2220</v>
      </c>
      <c r="W64" s="38">
        <v>2220</v>
      </c>
      <c r="X64" s="38" t="s">
        <v>58</v>
      </c>
      <c r="Y64" s="38" t="s">
        <v>49</v>
      </c>
      <c r="Z64" s="38" t="s">
        <v>49</v>
      </c>
      <c r="AA64" s="38">
        <v>639</v>
      </c>
      <c r="AB64" s="38" t="s">
        <v>55</v>
      </c>
      <c r="AC64" s="38">
        <v>27</v>
      </c>
      <c r="AD64" s="38" t="s">
        <v>55</v>
      </c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62" t="s">
        <v>60</v>
      </c>
      <c r="AP64" s="74" t="s">
        <v>70</v>
      </c>
      <c r="AQ64" s="64">
        <v>641.4</v>
      </c>
      <c r="AR64" s="45">
        <f t="shared" ref="AR64:AR69" si="3">AQ64/P64</f>
        <v>0.963063063063063</v>
      </c>
    </row>
    <row r="65" ht="72" customHeight="1" spans="1:44">
      <c r="A65" s="65">
        <v>53</v>
      </c>
      <c r="B65" s="38">
        <v>2025</v>
      </c>
      <c r="C65" s="38" t="s">
        <v>321</v>
      </c>
      <c r="D65" s="38" t="s">
        <v>46</v>
      </c>
      <c r="E65" s="7" t="s">
        <v>64</v>
      </c>
      <c r="F65" s="7" t="s">
        <v>48</v>
      </c>
      <c r="G65" s="38" t="s">
        <v>177</v>
      </c>
      <c r="H65" s="7" t="s">
        <v>322</v>
      </c>
      <c r="I65" s="38" t="s">
        <v>51</v>
      </c>
      <c r="J65" s="7" t="s">
        <v>51</v>
      </c>
      <c r="K65" s="39" t="s">
        <v>316</v>
      </c>
      <c r="L65" s="39" t="s">
        <v>323</v>
      </c>
      <c r="M65" s="7" t="s">
        <v>324</v>
      </c>
      <c r="N65" s="19" t="s">
        <v>55</v>
      </c>
      <c r="O65" s="40">
        <v>20</v>
      </c>
      <c r="P65" s="40">
        <v>20</v>
      </c>
      <c r="Q65" s="40">
        <v>0</v>
      </c>
      <c r="R65" s="7" t="s">
        <v>325</v>
      </c>
      <c r="S65" s="31" t="s">
        <v>326</v>
      </c>
      <c r="T65" s="7">
        <v>3</v>
      </c>
      <c r="U65" s="86">
        <v>134</v>
      </c>
      <c r="V65" s="86">
        <v>434</v>
      </c>
      <c r="W65" s="86">
        <v>18</v>
      </c>
      <c r="X65" s="7" t="s">
        <v>58</v>
      </c>
      <c r="Y65" s="7" t="s">
        <v>181</v>
      </c>
      <c r="Z65" s="38" t="s">
        <v>322</v>
      </c>
      <c r="AA65" s="38"/>
      <c r="AB65" s="38"/>
      <c r="AC65" s="38"/>
      <c r="AD65" s="38"/>
      <c r="AE65" s="38">
        <v>20</v>
      </c>
      <c r="AF65" s="38" t="s">
        <v>55</v>
      </c>
      <c r="AG65" s="38"/>
      <c r="AH65" s="38"/>
      <c r="AI65" s="38"/>
      <c r="AJ65" s="38"/>
      <c r="AK65" s="38"/>
      <c r="AL65" s="38"/>
      <c r="AM65" s="38"/>
      <c r="AN65" s="38"/>
      <c r="AO65" s="75" t="s">
        <v>60</v>
      </c>
      <c r="AP65" s="74" t="s">
        <v>70</v>
      </c>
      <c r="AQ65" s="64">
        <v>16</v>
      </c>
      <c r="AR65" s="45">
        <f t="shared" si="3"/>
        <v>0.8</v>
      </c>
    </row>
    <row r="66" ht="99" customHeight="1" spans="1:44">
      <c r="A66" s="65">
        <v>54</v>
      </c>
      <c r="B66" s="38">
        <v>2025</v>
      </c>
      <c r="C66" s="38" t="s">
        <v>327</v>
      </c>
      <c r="D66" s="38" t="s">
        <v>46</v>
      </c>
      <c r="E66" s="38" t="s">
        <v>47</v>
      </c>
      <c r="F66" s="38" t="s">
        <v>48</v>
      </c>
      <c r="G66" s="38" t="s">
        <v>188</v>
      </c>
      <c r="H66" s="38" t="s">
        <v>50</v>
      </c>
      <c r="I66" s="38" t="s">
        <v>51</v>
      </c>
      <c r="J66" s="7" t="s">
        <v>51</v>
      </c>
      <c r="K66" s="39" t="s">
        <v>316</v>
      </c>
      <c r="L66" s="39" t="s">
        <v>323</v>
      </c>
      <c r="M66" s="39" t="s">
        <v>324</v>
      </c>
      <c r="N66" s="19" t="s">
        <v>55</v>
      </c>
      <c r="O66" s="40">
        <v>25</v>
      </c>
      <c r="P66" s="40">
        <v>25</v>
      </c>
      <c r="Q66" s="40">
        <v>0</v>
      </c>
      <c r="R66" s="38" t="s">
        <v>328</v>
      </c>
      <c r="S66" s="38" t="s">
        <v>329</v>
      </c>
      <c r="T66" s="38">
        <v>1</v>
      </c>
      <c r="U66" s="38">
        <v>264</v>
      </c>
      <c r="V66" s="38">
        <v>960</v>
      </c>
      <c r="W66" s="38">
        <v>10</v>
      </c>
      <c r="X66" s="38" t="s">
        <v>58</v>
      </c>
      <c r="Y66" s="38" t="s">
        <v>192</v>
      </c>
      <c r="Z66" s="38" t="s">
        <v>330</v>
      </c>
      <c r="AA66" s="99">
        <v>25</v>
      </c>
      <c r="AB66" s="38"/>
      <c r="AC66" s="38">
        <v>25</v>
      </c>
      <c r="AD66" s="38" t="s">
        <v>55</v>
      </c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62" t="s">
        <v>60</v>
      </c>
      <c r="AP66" s="74" t="s">
        <v>70</v>
      </c>
      <c r="AQ66" s="100">
        <v>24.25</v>
      </c>
      <c r="AR66" s="45">
        <f t="shared" si="3"/>
        <v>0.97</v>
      </c>
    </row>
    <row r="67" ht="72" customHeight="1" spans="1:44">
      <c r="A67" s="19">
        <v>55</v>
      </c>
      <c r="B67" s="38">
        <v>2025</v>
      </c>
      <c r="C67" s="7" t="s">
        <v>331</v>
      </c>
      <c r="D67" s="19" t="s">
        <v>332</v>
      </c>
      <c r="E67" s="38" t="s">
        <v>47</v>
      </c>
      <c r="F67" s="19" t="s">
        <v>48</v>
      </c>
      <c r="G67" s="38" t="s">
        <v>113</v>
      </c>
      <c r="H67" s="19" t="s">
        <v>50</v>
      </c>
      <c r="I67" s="38" t="s">
        <v>51</v>
      </c>
      <c r="J67" s="7" t="s">
        <v>51</v>
      </c>
      <c r="K67" s="7" t="s">
        <v>316</v>
      </c>
      <c r="L67" s="86" t="s">
        <v>323</v>
      </c>
      <c r="M67" s="7" t="s">
        <v>324</v>
      </c>
      <c r="N67" s="19" t="s">
        <v>55</v>
      </c>
      <c r="O67" s="101">
        <v>15</v>
      </c>
      <c r="P67" s="101">
        <v>15</v>
      </c>
      <c r="Q67" s="19">
        <v>0</v>
      </c>
      <c r="R67" s="38" t="s">
        <v>333</v>
      </c>
      <c r="S67" s="38" t="s">
        <v>159</v>
      </c>
      <c r="T67" s="38">
        <v>10</v>
      </c>
      <c r="U67" s="38">
        <v>40</v>
      </c>
      <c r="V67" s="38">
        <v>121</v>
      </c>
      <c r="W67" s="38">
        <v>28</v>
      </c>
      <c r="X67" s="38" t="s">
        <v>58</v>
      </c>
      <c r="Y67" s="38" t="s">
        <v>117</v>
      </c>
      <c r="Z67" s="19" t="s">
        <v>50</v>
      </c>
      <c r="AA67" s="19"/>
      <c r="AB67" s="19"/>
      <c r="AC67" s="19"/>
      <c r="AD67" s="19"/>
      <c r="AE67" s="19">
        <v>15</v>
      </c>
      <c r="AF67" s="19" t="s">
        <v>55</v>
      </c>
      <c r="AG67" s="19"/>
      <c r="AH67" s="19"/>
      <c r="AI67" s="19"/>
      <c r="AJ67" s="19"/>
      <c r="AK67" s="19"/>
      <c r="AL67" s="19"/>
      <c r="AM67" s="19"/>
      <c r="AN67" s="19"/>
      <c r="AO67" s="62" t="s">
        <v>60</v>
      </c>
      <c r="AP67" s="63" t="s">
        <v>91</v>
      </c>
      <c r="AQ67" s="64">
        <v>15</v>
      </c>
      <c r="AR67" s="45">
        <f t="shared" si="3"/>
        <v>1</v>
      </c>
    </row>
    <row r="68" ht="72" customHeight="1" spans="1:44">
      <c r="A68" s="65">
        <v>56</v>
      </c>
      <c r="B68" s="38">
        <v>2025</v>
      </c>
      <c r="C68" s="7" t="s">
        <v>334</v>
      </c>
      <c r="D68" s="38" t="s">
        <v>46</v>
      </c>
      <c r="E68" s="38" t="s">
        <v>47</v>
      </c>
      <c r="F68" s="38" t="s">
        <v>48</v>
      </c>
      <c r="G68" s="38" t="s">
        <v>194</v>
      </c>
      <c r="H68" s="7" t="s">
        <v>50</v>
      </c>
      <c r="I68" s="38" t="s">
        <v>51</v>
      </c>
      <c r="J68" s="7" t="s">
        <v>51</v>
      </c>
      <c r="K68" s="7" t="s">
        <v>316</v>
      </c>
      <c r="L68" s="86" t="s">
        <v>323</v>
      </c>
      <c r="M68" s="7" t="s">
        <v>324</v>
      </c>
      <c r="N68" s="38" t="s">
        <v>55</v>
      </c>
      <c r="O68" s="7">
        <v>40</v>
      </c>
      <c r="P68" s="7">
        <v>40</v>
      </c>
      <c r="Q68" s="40">
        <v>0</v>
      </c>
      <c r="R68" s="7" t="s">
        <v>335</v>
      </c>
      <c r="S68" s="7" t="s">
        <v>336</v>
      </c>
      <c r="T68" s="38">
        <v>16</v>
      </c>
      <c r="U68" s="38">
        <v>150</v>
      </c>
      <c r="V68" s="38">
        <v>450</v>
      </c>
      <c r="W68" s="7">
        <v>450</v>
      </c>
      <c r="X68" s="38" t="s">
        <v>58</v>
      </c>
      <c r="Y68" s="38" t="s">
        <v>198</v>
      </c>
      <c r="Z68" s="38" t="s">
        <v>50</v>
      </c>
      <c r="AA68" s="38"/>
      <c r="AB68" s="38"/>
      <c r="AC68" s="38"/>
      <c r="AD68" s="38"/>
      <c r="AE68" s="38">
        <v>40</v>
      </c>
      <c r="AF68" s="38" t="s">
        <v>55</v>
      </c>
      <c r="AG68" s="38"/>
      <c r="AH68" s="38"/>
      <c r="AI68" s="38"/>
      <c r="AJ68" s="38"/>
      <c r="AK68" s="38"/>
      <c r="AL68" s="38"/>
      <c r="AM68" s="38"/>
      <c r="AN68" s="38"/>
      <c r="AO68" s="62" t="s">
        <v>60</v>
      </c>
      <c r="AP68" s="63" t="s">
        <v>91</v>
      </c>
      <c r="AQ68" s="64">
        <v>38.8</v>
      </c>
      <c r="AR68" s="45">
        <f t="shared" si="3"/>
        <v>0.97</v>
      </c>
    </row>
    <row r="69" ht="72" customHeight="1" spans="1:44">
      <c r="A69" s="65">
        <v>57</v>
      </c>
      <c r="B69" s="7">
        <v>2025</v>
      </c>
      <c r="C69" s="7" t="s">
        <v>337</v>
      </c>
      <c r="D69" s="7" t="s">
        <v>46</v>
      </c>
      <c r="E69" s="7" t="s">
        <v>64</v>
      </c>
      <c r="F69" s="7" t="s">
        <v>48</v>
      </c>
      <c r="G69" s="7" t="s">
        <v>119</v>
      </c>
      <c r="H69" s="7" t="s">
        <v>129</v>
      </c>
      <c r="I69" s="38" t="s">
        <v>51</v>
      </c>
      <c r="J69" s="38" t="s">
        <v>51</v>
      </c>
      <c r="K69" s="39" t="s">
        <v>316</v>
      </c>
      <c r="L69" s="39" t="s">
        <v>323</v>
      </c>
      <c r="M69" s="39" t="s">
        <v>324</v>
      </c>
      <c r="N69" s="19" t="s">
        <v>55</v>
      </c>
      <c r="O69" s="7">
        <v>5</v>
      </c>
      <c r="P69" s="7">
        <v>5</v>
      </c>
      <c r="Q69" s="7">
        <v>0</v>
      </c>
      <c r="R69" s="7" t="s">
        <v>338</v>
      </c>
      <c r="S69" s="102" t="s">
        <v>339</v>
      </c>
      <c r="T69" s="7">
        <v>1</v>
      </c>
      <c r="U69" s="7">
        <v>6</v>
      </c>
      <c r="V69" s="7">
        <v>20</v>
      </c>
      <c r="W69" s="7">
        <v>20</v>
      </c>
      <c r="X69" s="7" t="s">
        <v>58</v>
      </c>
      <c r="Y69" s="7" t="s">
        <v>119</v>
      </c>
      <c r="Z69" s="7" t="s">
        <v>129</v>
      </c>
      <c r="AA69" s="7"/>
      <c r="AB69" s="7"/>
      <c r="AC69" s="7"/>
      <c r="AD69" s="7"/>
      <c r="AE69" s="7"/>
      <c r="AF69" s="7"/>
      <c r="AG69" s="7">
        <v>5</v>
      </c>
      <c r="AH69" s="7" t="s">
        <v>55</v>
      </c>
      <c r="AI69" s="7"/>
      <c r="AJ69" s="7"/>
      <c r="AK69" s="7"/>
      <c r="AL69" s="7"/>
      <c r="AM69" s="7"/>
      <c r="AN69" s="7"/>
      <c r="AO69" s="62" t="s">
        <v>60</v>
      </c>
      <c r="AP69" s="74" t="s">
        <v>70</v>
      </c>
      <c r="AQ69" s="64">
        <v>4</v>
      </c>
      <c r="AR69" s="45">
        <f t="shared" si="3"/>
        <v>0.8</v>
      </c>
    </row>
    <row r="70" s="10" customFormat="1" ht="41" hidden="1" customHeight="1" spans="1:44">
      <c r="A70" s="31" t="s">
        <v>340</v>
      </c>
      <c r="B70" s="31"/>
      <c r="C70" s="31"/>
      <c r="D70" s="31"/>
      <c r="E70" s="31"/>
      <c r="F70" s="32"/>
      <c r="G70" s="32"/>
      <c r="H70" s="32"/>
      <c r="I70" s="38"/>
      <c r="J70" s="56"/>
      <c r="K70" s="57"/>
      <c r="L70" s="32"/>
      <c r="M70" s="32"/>
      <c r="N70" s="32"/>
      <c r="O70" s="40">
        <f>SUM(O71:O72)</f>
        <v>1960</v>
      </c>
      <c r="P70" s="40">
        <f>SUM(P71:P72)</f>
        <v>1960</v>
      </c>
      <c r="Q70" s="40">
        <f>SUM(Q71:Q71)</f>
        <v>0</v>
      </c>
      <c r="R70" s="58"/>
      <c r="S70" s="58"/>
      <c r="T70" s="58"/>
      <c r="U70" s="58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60"/>
      <c r="AP70" s="54"/>
      <c r="AQ70" s="61"/>
    </row>
    <row r="71" ht="72" customHeight="1" spans="1:44">
      <c r="A71" s="19">
        <v>58</v>
      </c>
      <c r="B71" s="38">
        <v>2025</v>
      </c>
      <c r="C71" s="38" t="s">
        <v>341</v>
      </c>
      <c r="D71" s="38" t="s">
        <v>46</v>
      </c>
      <c r="E71" s="38" t="s">
        <v>47</v>
      </c>
      <c r="F71" s="38" t="s">
        <v>48</v>
      </c>
      <c r="G71" s="38" t="s">
        <v>49</v>
      </c>
      <c r="H71" s="38" t="s">
        <v>50</v>
      </c>
      <c r="I71" s="38" t="s">
        <v>51</v>
      </c>
      <c r="J71" s="38" t="s">
        <v>51</v>
      </c>
      <c r="K71" s="39" t="s">
        <v>342</v>
      </c>
      <c r="L71" s="39" t="s">
        <v>343</v>
      </c>
      <c r="M71" s="39" t="s">
        <v>344</v>
      </c>
      <c r="N71" s="19" t="s">
        <v>55</v>
      </c>
      <c r="O71" s="40">
        <v>1800</v>
      </c>
      <c r="P71" s="40">
        <v>1800</v>
      </c>
      <c r="Q71" s="40">
        <v>0</v>
      </c>
      <c r="R71" s="38" t="s">
        <v>345</v>
      </c>
      <c r="S71" s="38" t="s">
        <v>346</v>
      </c>
      <c r="T71" s="38">
        <v>131</v>
      </c>
      <c r="U71" s="38">
        <v>12954</v>
      </c>
      <c r="V71" s="38">
        <v>44606</v>
      </c>
      <c r="W71" s="38">
        <v>50</v>
      </c>
      <c r="X71" s="38" t="s">
        <v>58</v>
      </c>
      <c r="Y71" s="38" t="s">
        <v>49</v>
      </c>
      <c r="Z71" s="38" t="s">
        <v>59</v>
      </c>
      <c r="AA71" s="38">
        <v>1300</v>
      </c>
      <c r="AB71" s="38" t="s">
        <v>55</v>
      </c>
      <c r="AC71" s="38">
        <v>315</v>
      </c>
      <c r="AD71" s="38" t="s">
        <v>55</v>
      </c>
      <c r="AE71" s="38"/>
      <c r="AF71" s="38"/>
      <c r="AG71" s="38">
        <v>98</v>
      </c>
      <c r="AH71" s="38" t="s">
        <v>55</v>
      </c>
      <c r="AI71" s="38"/>
      <c r="AJ71" s="38"/>
      <c r="AK71" s="38">
        <v>87</v>
      </c>
      <c r="AL71" s="38" t="s">
        <v>55</v>
      </c>
      <c r="AM71" s="38"/>
      <c r="AN71" s="38"/>
      <c r="AO71" s="62" t="s">
        <v>60</v>
      </c>
      <c r="AP71" s="74" t="s">
        <v>70</v>
      </c>
      <c r="AQ71" s="64"/>
      <c r="AR71" s="45">
        <f>AQ71/P71</f>
        <v>0</v>
      </c>
    </row>
    <row r="72" s="12" customFormat="1" ht="47" customHeight="1" spans="1:44">
      <c r="A72" s="84">
        <v>59</v>
      </c>
      <c r="B72" s="38">
        <v>2025</v>
      </c>
      <c r="C72" s="38" t="s">
        <v>347</v>
      </c>
      <c r="D72" s="38" t="s">
        <v>46</v>
      </c>
      <c r="E72" s="38" t="s">
        <v>47</v>
      </c>
      <c r="F72" s="38" t="s">
        <v>48</v>
      </c>
      <c r="G72" s="38" t="s">
        <v>49</v>
      </c>
      <c r="H72" s="38" t="s">
        <v>50</v>
      </c>
      <c r="I72" s="38" t="s">
        <v>51</v>
      </c>
      <c r="J72" s="38" t="s">
        <v>51</v>
      </c>
      <c r="K72" s="39" t="s">
        <v>342</v>
      </c>
      <c r="L72" s="39" t="s">
        <v>348</v>
      </c>
      <c r="M72" s="39" t="s">
        <v>349</v>
      </c>
      <c r="N72" s="19" t="s">
        <v>55</v>
      </c>
      <c r="O72" s="19">
        <v>160</v>
      </c>
      <c r="P72" s="19">
        <v>160</v>
      </c>
      <c r="Q72" s="19">
        <v>0</v>
      </c>
      <c r="R72" s="58" t="s">
        <v>350</v>
      </c>
      <c r="S72" s="103" t="s">
        <v>351</v>
      </c>
      <c r="T72" s="38">
        <v>131</v>
      </c>
      <c r="U72" s="38">
        <v>12954</v>
      </c>
      <c r="V72" s="38">
        <v>44606</v>
      </c>
      <c r="W72" s="38">
        <v>50</v>
      </c>
      <c r="X72" s="38" t="s">
        <v>58</v>
      </c>
      <c r="Y72" s="38" t="s">
        <v>49</v>
      </c>
      <c r="Z72" s="38" t="s">
        <v>59</v>
      </c>
      <c r="AA72" s="38"/>
      <c r="AB72" s="38"/>
      <c r="AC72" s="38"/>
      <c r="AD72" s="38"/>
      <c r="AE72" s="38"/>
      <c r="AF72" s="38"/>
      <c r="AG72" s="38">
        <v>160</v>
      </c>
      <c r="AH72" s="38" t="s">
        <v>55</v>
      </c>
      <c r="AI72" s="38"/>
      <c r="AJ72" s="38"/>
      <c r="AK72" s="38"/>
      <c r="AL72" s="38"/>
      <c r="AM72" s="38"/>
      <c r="AN72" s="38"/>
      <c r="AO72" s="32" t="s">
        <v>60</v>
      </c>
      <c r="AP72" s="54" t="s">
        <v>70</v>
      </c>
      <c r="AQ72" s="55"/>
      <c r="AR72" s="45">
        <f>AQ72/P72</f>
        <v>0</v>
      </c>
    </row>
    <row r="73" s="10" customFormat="1" ht="41" hidden="1" customHeight="1" spans="1:44">
      <c r="A73" s="31" t="s">
        <v>352</v>
      </c>
      <c r="B73" s="31"/>
      <c r="C73" s="31"/>
      <c r="D73" s="31"/>
      <c r="E73" s="31"/>
      <c r="F73" s="32"/>
      <c r="G73" s="32"/>
      <c r="H73" s="32"/>
      <c r="I73" s="38"/>
      <c r="J73" s="56"/>
      <c r="K73" s="57"/>
      <c r="L73" s="32"/>
      <c r="M73" s="32"/>
      <c r="N73" s="32"/>
      <c r="O73" s="19">
        <f>O74+O148+O167+O169+O225</f>
        <v>7751.45</v>
      </c>
      <c r="P73" s="19">
        <f>P74+P148+P167+P169+P225</f>
        <v>7201.45</v>
      </c>
      <c r="Q73" s="19">
        <f>Q74+Q148+Q167+Q169+Q225</f>
        <v>550</v>
      </c>
      <c r="R73" s="58"/>
      <c r="S73" s="58"/>
      <c r="T73" s="58"/>
      <c r="U73" s="58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60"/>
      <c r="AP73" s="54"/>
      <c r="AQ73" s="61"/>
    </row>
    <row r="74" s="10" customFormat="1" ht="41" hidden="1" customHeight="1" spans="1:44">
      <c r="A74" s="31" t="s">
        <v>353</v>
      </c>
      <c r="B74" s="31"/>
      <c r="C74" s="31"/>
      <c r="D74" s="31"/>
      <c r="E74" s="31"/>
      <c r="F74" s="32"/>
      <c r="G74" s="32"/>
      <c r="H74" s="32"/>
      <c r="I74" s="38"/>
      <c r="J74" s="56"/>
      <c r="K74" s="57"/>
      <c r="L74" s="32"/>
      <c r="M74" s="32"/>
      <c r="N74" s="32"/>
      <c r="O74" s="19">
        <f>SUM(O75:O147)</f>
        <v>2639.45</v>
      </c>
      <c r="P74" s="19">
        <f>SUM(P75:P147)</f>
        <v>2639.45</v>
      </c>
      <c r="Q74" s="19">
        <f>SUM(Q75:Q147)</f>
        <v>0</v>
      </c>
      <c r="R74" s="58"/>
      <c r="S74" s="58"/>
      <c r="T74" s="58"/>
      <c r="U74" s="58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60"/>
      <c r="AP74" s="54"/>
      <c r="AQ74" s="61"/>
    </row>
    <row r="75" ht="72" customHeight="1" spans="1:44">
      <c r="A75" s="65">
        <v>60</v>
      </c>
      <c r="B75" s="19">
        <v>2025</v>
      </c>
      <c r="C75" s="19" t="s">
        <v>354</v>
      </c>
      <c r="D75" s="19" t="s">
        <v>46</v>
      </c>
      <c r="E75" s="19" t="s">
        <v>205</v>
      </c>
      <c r="F75" s="19" t="s">
        <v>48</v>
      </c>
      <c r="G75" s="19" t="s">
        <v>206</v>
      </c>
      <c r="H75" s="19" t="s">
        <v>355</v>
      </c>
      <c r="I75" s="38" t="s">
        <v>84</v>
      </c>
      <c r="J75" s="38" t="s">
        <v>51</v>
      </c>
      <c r="K75" s="39" t="s">
        <v>356</v>
      </c>
      <c r="L75" s="39" t="s">
        <v>357</v>
      </c>
      <c r="M75" s="39" t="s">
        <v>358</v>
      </c>
      <c r="N75" s="19" t="s">
        <v>55</v>
      </c>
      <c r="O75" s="19">
        <v>27</v>
      </c>
      <c r="P75" s="19">
        <v>27</v>
      </c>
      <c r="Q75" s="19">
        <v>0</v>
      </c>
      <c r="R75" s="19" t="s">
        <v>359</v>
      </c>
      <c r="S75" s="19" t="s">
        <v>360</v>
      </c>
      <c r="T75" s="19">
        <v>2</v>
      </c>
      <c r="U75" s="19">
        <v>135</v>
      </c>
      <c r="V75" s="19">
        <v>486</v>
      </c>
      <c r="W75" s="19">
        <v>52</v>
      </c>
      <c r="X75" s="38" t="s">
        <v>87</v>
      </c>
      <c r="Y75" s="19" t="s">
        <v>210</v>
      </c>
      <c r="Z75" s="19" t="s">
        <v>355</v>
      </c>
      <c r="AA75" s="19"/>
      <c r="AB75" s="19"/>
      <c r="AC75" s="19">
        <v>27</v>
      </c>
      <c r="AD75" s="19" t="s">
        <v>55</v>
      </c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75" t="s">
        <v>60</v>
      </c>
      <c r="AP75" s="63" t="s">
        <v>91</v>
      </c>
      <c r="AQ75" s="64">
        <v>26.14269</v>
      </c>
      <c r="AR75" s="45">
        <f t="shared" ref="AR75:AR106" si="4">AQ75/P75</f>
        <v>0.968247777777778</v>
      </c>
    </row>
    <row r="76" ht="72" customHeight="1" spans="1:44">
      <c r="A76" s="19">
        <v>61</v>
      </c>
      <c r="B76" s="38">
        <v>2025</v>
      </c>
      <c r="C76" s="7" t="s">
        <v>361</v>
      </c>
      <c r="D76" s="7" t="s">
        <v>46</v>
      </c>
      <c r="E76" s="7" t="s">
        <v>47</v>
      </c>
      <c r="F76" s="7" t="s">
        <v>48</v>
      </c>
      <c r="G76" s="7" t="s">
        <v>107</v>
      </c>
      <c r="H76" s="7" t="s">
        <v>108</v>
      </c>
      <c r="I76" s="38" t="s">
        <v>84</v>
      </c>
      <c r="J76" s="7" t="s">
        <v>84</v>
      </c>
      <c r="K76" s="39" t="s">
        <v>356</v>
      </c>
      <c r="L76" s="39" t="s">
        <v>357</v>
      </c>
      <c r="M76" s="39" t="s">
        <v>362</v>
      </c>
      <c r="N76" s="19" t="s">
        <v>55</v>
      </c>
      <c r="O76" s="40">
        <v>25</v>
      </c>
      <c r="P76" s="40">
        <v>25</v>
      </c>
      <c r="Q76" s="40">
        <v>0</v>
      </c>
      <c r="R76" s="7" t="s">
        <v>363</v>
      </c>
      <c r="S76" s="68" t="s">
        <v>364</v>
      </c>
      <c r="T76" s="68">
        <v>1</v>
      </c>
      <c r="U76" s="7">
        <v>40</v>
      </c>
      <c r="V76" s="7">
        <v>102</v>
      </c>
      <c r="W76" s="7">
        <v>11</v>
      </c>
      <c r="X76" s="77" t="s">
        <v>58</v>
      </c>
      <c r="Y76" s="7" t="s">
        <v>111</v>
      </c>
      <c r="Z76" s="68" t="str">
        <f>H76</f>
        <v>安和村</v>
      </c>
      <c r="AA76" s="68"/>
      <c r="AB76" s="68"/>
      <c r="AC76" s="68">
        <v>25</v>
      </c>
      <c r="AD76" s="68" t="s">
        <v>55</v>
      </c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75" t="s">
        <v>60</v>
      </c>
      <c r="AP76" s="54" t="s">
        <v>91</v>
      </c>
      <c r="AQ76" s="64">
        <v>24.25</v>
      </c>
      <c r="AR76" s="45">
        <f t="shared" si="4"/>
        <v>0.97</v>
      </c>
    </row>
    <row r="77" ht="72" customHeight="1" spans="1:44">
      <c r="A77" s="19">
        <v>62</v>
      </c>
      <c r="B77" s="38">
        <v>2025</v>
      </c>
      <c r="C77" s="19" t="s">
        <v>365</v>
      </c>
      <c r="D77" s="7" t="s">
        <v>46</v>
      </c>
      <c r="E77" s="7" t="s">
        <v>47</v>
      </c>
      <c r="F77" s="7" t="s">
        <v>48</v>
      </c>
      <c r="G77" s="7" t="s">
        <v>107</v>
      </c>
      <c r="H77" s="19" t="s">
        <v>366</v>
      </c>
      <c r="I77" s="38" t="s">
        <v>51</v>
      </c>
      <c r="J77" s="7" t="s">
        <v>84</v>
      </c>
      <c r="K77" s="39" t="s">
        <v>356</v>
      </c>
      <c r="L77" s="39" t="s">
        <v>357</v>
      </c>
      <c r="M77" s="39" t="s">
        <v>362</v>
      </c>
      <c r="N77" s="19" t="s">
        <v>55</v>
      </c>
      <c r="O77" s="19">
        <v>52</v>
      </c>
      <c r="P77" s="19">
        <v>52</v>
      </c>
      <c r="Q77" s="40">
        <v>0</v>
      </c>
      <c r="R77" s="7" t="s">
        <v>367</v>
      </c>
      <c r="S77" s="68" t="s">
        <v>364</v>
      </c>
      <c r="T77" s="101">
        <v>1</v>
      </c>
      <c r="U77" s="101">
        <v>37</v>
      </c>
      <c r="V77" s="101">
        <v>135</v>
      </c>
      <c r="W77" s="101">
        <v>22</v>
      </c>
      <c r="X77" s="77" t="s">
        <v>58</v>
      </c>
      <c r="Y77" s="7" t="s">
        <v>111</v>
      </c>
      <c r="Z77" s="19" t="s">
        <v>366</v>
      </c>
      <c r="AA77" s="19">
        <v>52</v>
      </c>
      <c r="AB77" s="19" t="s">
        <v>55</v>
      </c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75" t="s">
        <v>60</v>
      </c>
      <c r="AP77" s="54" t="s">
        <v>91</v>
      </c>
      <c r="AQ77" s="64">
        <v>41.6</v>
      </c>
      <c r="AR77" s="45">
        <f t="shared" si="4"/>
        <v>0.8</v>
      </c>
    </row>
    <row r="78" ht="72" customHeight="1" spans="1:44">
      <c r="A78" s="65">
        <v>63</v>
      </c>
      <c r="B78" s="38">
        <v>2025</v>
      </c>
      <c r="C78" s="19" t="s">
        <v>368</v>
      </c>
      <c r="D78" s="19" t="s">
        <v>46</v>
      </c>
      <c r="E78" s="7" t="s">
        <v>47</v>
      </c>
      <c r="F78" s="7" t="s">
        <v>48</v>
      </c>
      <c r="G78" s="7" t="s">
        <v>107</v>
      </c>
      <c r="H78" s="7" t="s">
        <v>369</v>
      </c>
      <c r="I78" s="38" t="s">
        <v>51</v>
      </c>
      <c r="J78" s="7" t="s">
        <v>84</v>
      </c>
      <c r="K78" s="39" t="s">
        <v>356</v>
      </c>
      <c r="L78" s="39" t="s">
        <v>357</v>
      </c>
      <c r="M78" s="39" t="s">
        <v>362</v>
      </c>
      <c r="N78" s="19" t="s">
        <v>55</v>
      </c>
      <c r="O78" s="19">
        <v>25</v>
      </c>
      <c r="P78" s="19">
        <v>25</v>
      </c>
      <c r="Q78" s="40">
        <v>0</v>
      </c>
      <c r="R78" s="19" t="s">
        <v>370</v>
      </c>
      <c r="S78" s="68" t="s">
        <v>364</v>
      </c>
      <c r="T78" s="101">
        <v>1</v>
      </c>
      <c r="U78" s="101">
        <v>51</v>
      </c>
      <c r="V78" s="101">
        <v>164</v>
      </c>
      <c r="W78" s="101">
        <v>24</v>
      </c>
      <c r="X78" s="7" t="s">
        <v>58</v>
      </c>
      <c r="Y78" s="7" t="s">
        <v>111</v>
      </c>
      <c r="Z78" s="7" t="s">
        <v>369</v>
      </c>
      <c r="AA78" s="7"/>
      <c r="AB78" s="7"/>
      <c r="AC78" s="7">
        <v>25</v>
      </c>
      <c r="AD78" s="7" t="s">
        <v>55</v>
      </c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5" t="s">
        <v>60</v>
      </c>
      <c r="AP78" s="54" t="s">
        <v>91</v>
      </c>
      <c r="AQ78" s="64">
        <v>24.25</v>
      </c>
      <c r="AR78" s="45">
        <f t="shared" si="4"/>
        <v>0.97</v>
      </c>
    </row>
    <row r="79" ht="72" customHeight="1" spans="1:44">
      <c r="A79" s="19">
        <v>64</v>
      </c>
      <c r="B79" s="82">
        <v>2025</v>
      </c>
      <c r="C79" s="82" t="s">
        <v>371</v>
      </c>
      <c r="D79" s="82" t="s">
        <v>46</v>
      </c>
      <c r="E79" s="104" t="s">
        <v>47</v>
      </c>
      <c r="F79" s="82" t="s">
        <v>48</v>
      </c>
      <c r="G79" s="82" t="s">
        <v>93</v>
      </c>
      <c r="H79" s="82" t="s">
        <v>372</v>
      </c>
      <c r="I79" s="38" t="s">
        <v>84</v>
      </c>
      <c r="J79" s="7" t="s">
        <v>84</v>
      </c>
      <c r="K79" s="47" t="s">
        <v>356</v>
      </c>
      <c r="L79" s="47" t="s">
        <v>357</v>
      </c>
      <c r="M79" s="47" t="s">
        <v>362</v>
      </c>
      <c r="N79" s="105" t="s">
        <v>55</v>
      </c>
      <c r="O79" s="106">
        <v>45</v>
      </c>
      <c r="P79" s="106">
        <v>45</v>
      </c>
      <c r="Q79" s="106">
        <v>0</v>
      </c>
      <c r="R79" s="82" t="s">
        <v>373</v>
      </c>
      <c r="S79" s="107" t="s">
        <v>374</v>
      </c>
      <c r="T79" s="106">
        <v>1</v>
      </c>
      <c r="U79" s="108">
        <v>124</v>
      </c>
      <c r="V79" s="108">
        <v>493</v>
      </c>
      <c r="W79" s="108">
        <v>89</v>
      </c>
      <c r="X79" s="108" t="s">
        <v>58</v>
      </c>
      <c r="Y79" s="31" t="s">
        <v>167</v>
      </c>
      <c r="Z79" s="106" t="s">
        <v>372</v>
      </c>
      <c r="AA79" s="106"/>
      <c r="AB79" s="106"/>
      <c r="AC79" s="106">
        <v>45</v>
      </c>
      <c r="AD79" s="106" t="s">
        <v>55</v>
      </c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62" t="s">
        <v>60</v>
      </c>
      <c r="AP79" s="63" t="s">
        <v>91</v>
      </c>
      <c r="AQ79" s="109">
        <v>45</v>
      </c>
      <c r="AR79" s="45">
        <f t="shared" si="4"/>
        <v>1</v>
      </c>
    </row>
    <row r="80" ht="72" customHeight="1" spans="1:44">
      <c r="A80" s="19">
        <v>65</v>
      </c>
      <c r="B80" s="7">
        <v>2025</v>
      </c>
      <c r="C80" s="5" t="s">
        <v>375</v>
      </c>
      <c r="D80" s="7" t="s">
        <v>46</v>
      </c>
      <c r="E80" s="79" t="s">
        <v>47</v>
      </c>
      <c r="F80" s="7" t="s">
        <v>48</v>
      </c>
      <c r="G80" s="7" t="s">
        <v>93</v>
      </c>
      <c r="H80" s="7" t="s">
        <v>376</v>
      </c>
      <c r="I80" s="38" t="s">
        <v>84</v>
      </c>
      <c r="J80" s="7" t="s">
        <v>51</v>
      </c>
      <c r="K80" s="39" t="s">
        <v>356</v>
      </c>
      <c r="L80" s="39" t="s">
        <v>357</v>
      </c>
      <c r="M80" s="39" t="s">
        <v>362</v>
      </c>
      <c r="N80" s="19" t="s">
        <v>55</v>
      </c>
      <c r="O80" s="68">
        <v>30</v>
      </c>
      <c r="P80" s="68">
        <v>30</v>
      </c>
      <c r="Q80" s="68">
        <v>0</v>
      </c>
      <c r="R80" s="51" t="s">
        <v>377</v>
      </c>
      <c r="S80" s="80" t="s">
        <v>364</v>
      </c>
      <c r="T80" s="68">
        <v>1</v>
      </c>
      <c r="U80" s="38">
        <v>490</v>
      </c>
      <c r="V80" s="38">
        <v>2080</v>
      </c>
      <c r="W80" s="38">
        <v>244</v>
      </c>
      <c r="X80" s="38" t="s">
        <v>58</v>
      </c>
      <c r="Y80" s="68" t="s">
        <v>167</v>
      </c>
      <c r="Z80" s="68" t="s">
        <v>376</v>
      </c>
      <c r="AA80" s="68">
        <v>30</v>
      </c>
      <c r="AB80" s="68" t="s">
        <v>55</v>
      </c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2" t="s">
        <v>60</v>
      </c>
      <c r="AP80" s="63" t="s">
        <v>91</v>
      </c>
      <c r="AQ80" s="83">
        <v>30</v>
      </c>
      <c r="AR80" s="45">
        <f t="shared" si="4"/>
        <v>1</v>
      </c>
    </row>
    <row r="81" ht="72" customHeight="1" spans="1:44">
      <c r="A81" s="65">
        <v>66</v>
      </c>
      <c r="B81" s="7">
        <v>2025</v>
      </c>
      <c r="C81" s="7" t="s">
        <v>378</v>
      </c>
      <c r="D81" s="7" t="s">
        <v>46</v>
      </c>
      <c r="E81" s="79" t="s">
        <v>47</v>
      </c>
      <c r="F81" s="7" t="s">
        <v>48</v>
      </c>
      <c r="G81" s="7" t="s">
        <v>93</v>
      </c>
      <c r="H81" s="7" t="s">
        <v>379</v>
      </c>
      <c r="I81" s="38" t="s">
        <v>51</v>
      </c>
      <c r="J81" s="7" t="s">
        <v>84</v>
      </c>
      <c r="K81" s="39" t="s">
        <v>356</v>
      </c>
      <c r="L81" s="39" t="s">
        <v>357</v>
      </c>
      <c r="M81" s="39" t="s">
        <v>362</v>
      </c>
      <c r="N81" s="19" t="s">
        <v>55</v>
      </c>
      <c r="O81" s="68">
        <v>25</v>
      </c>
      <c r="P81" s="68">
        <v>25</v>
      </c>
      <c r="Q81" s="68">
        <v>0</v>
      </c>
      <c r="R81" s="68" t="s">
        <v>380</v>
      </c>
      <c r="S81" s="80" t="s">
        <v>364</v>
      </c>
      <c r="T81" s="68">
        <v>1</v>
      </c>
      <c r="U81" s="38">
        <v>78</v>
      </c>
      <c r="V81" s="38">
        <v>362</v>
      </c>
      <c r="W81" s="38">
        <v>24</v>
      </c>
      <c r="X81" s="38" t="s">
        <v>58</v>
      </c>
      <c r="Y81" s="31" t="s">
        <v>167</v>
      </c>
      <c r="Z81" s="7" t="s">
        <v>379</v>
      </c>
      <c r="AA81" s="7"/>
      <c r="AB81" s="7"/>
      <c r="AC81" s="7">
        <v>25</v>
      </c>
      <c r="AD81" s="7" t="s">
        <v>55</v>
      </c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62" t="s">
        <v>60</v>
      </c>
      <c r="AP81" s="63" t="s">
        <v>91</v>
      </c>
      <c r="AQ81" s="83">
        <v>25</v>
      </c>
      <c r="AR81" s="45">
        <f t="shared" si="4"/>
        <v>1</v>
      </c>
    </row>
    <row r="82" ht="72" customHeight="1" spans="1:44">
      <c r="A82" s="19">
        <v>67</v>
      </c>
      <c r="B82" s="38">
        <v>2025</v>
      </c>
      <c r="C82" s="82" t="s">
        <v>381</v>
      </c>
      <c r="D82" s="82" t="s">
        <v>46</v>
      </c>
      <c r="E82" s="104" t="s">
        <v>47</v>
      </c>
      <c r="F82" s="82" t="s">
        <v>48</v>
      </c>
      <c r="G82" s="82" t="s">
        <v>93</v>
      </c>
      <c r="H82" s="82" t="s">
        <v>382</v>
      </c>
      <c r="I82" s="38" t="s">
        <v>84</v>
      </c>
      <c r="J82" s="82" t="s">
        <v>84</v>
      </c>
      <c r="K82" s="39" t="s">
        <v>356</v>
      </c>
      <c r="L82" s="39" t="s">
        <v>357</v>
      </c>
      <c r="M82" s="39" t="s">
        <v>362</v>
      </c>
      <c r="N82" s="19" t="s">
        <v>55</v>
      </c>
      <c r="O82" s="106">
        <v>45</v>
      </c>
      <c r="P82" s="106">
        <v>45</v>
      </c>
      <c r="Q82" s="106">
        <v>0</v>
      </c>
      <c r="R82" s="106" t="s">
        <v>383</v>
      </c>
      <c r="S82" s="107" t="s">
        <v>364</v>
      </c>
      <c r="T82" s="106">
        <v>1</v>
      </c>
      <c r="U82" s="108">
        <v>65</v>
      </c>
      <c r="V82" s="108">
        <v>302</v>
      </c>
      <c r="W82" s="108">
        <v>16</v>
      </c>
      <c r="X82" s="108" t="s">
        <v>58</v>
      </c>
      <c r="Y82" s="31" t="s">
        <v>167</v>
      </c>
      <c r="Z82" s="82" t="s">
        <v>382</v>
      </c>
      <c r="AA82" s="82"/>
      <c r="AB82" s="82"/>
      <c r="AC82" s="82"/>
      <c r="AD82" s="82"/>
      <c r="AE82" s="82">
        <v>45</v>
      </c>
      <c r="AF82" s="82" t="s">
        <v>55</v>
      </c>
      <c r="AG82" s="82"/>
      <c r="AH82" s="82"/>
      <c r="AI82" s="82"/>
      <c r="AJ82" s="82"/>
      <c r="AK82" s="82"/>
      <c r="AL82" s="82"/>
      <c r="AM82" s="82"/>
      <c r="AN82" s="82"/>
      <c r="AO82" s="62" t="s">
        <v>60</v>
      </c>
      <c r="AP82" s="63" t="s">
        <v>91</v>
      </c>
      <c r="AQ82" s="110">
        <v>45</v>
      </c>
      <c r="AR82" s="45">
        <f t="shared" si="4"/>
        <v>1</v>
      </c>
    </row>
    <row r="83" ht="104" customHeight="1" spans="1:44">
      <c r="A83" s="19">
        <v>68</v>
      </c>
      <c r="B83" s="19">
        <v>2025</v>
      </c>
      <c r="C83" s="7" t="s">
        <v>384</v>
      </c>
      <c r="D83" s="7" t="s">
        <v>46</v>
      </c>
      <c r="E83" s="7" t="s">
        <v>64</v>
      </c>
      <c r="F83" s="7" t="s">
        <v>48</v>
      </c>
      <c r="G83" s="38" t="s">
        <v>177</v>
      </c>
      <c r="H83" s="38" t="s">
        <v>385</v>
      </c>
      <c r="I83" s="38" t="s">
        <v>51</v>
      </c>
      <c r="J83" s="7" t="s">
        <v>51</v>
      </c>
      <c r="K83" s="39" t="s">
        <v>356</v>
      </c>
      <c r="L83" s="39" t="s">
        <v>357</v>
      </c>
      <c r="M83" s="39" t="s">
        <v>362</v>
      </c>
      <c r="N83" s="19" t="s">
        <v>55</v>
      </c>
      <c r="O83" s="40">
        <v>70</v>
      </c>
      <c r="P83" s="40">
        <v>70</v>
      </c>
      <c r="Q83" s="40">
        <v>0</v>
      </c>
      <c r="R83" s="7" t="s">
        <v>386</v>
      </c>
      <c r="S83" s="31" t="s">
        <v>387</v>
      </c>
      <c r="T83" s="7">
        <v>4</v>
      </c>
      <c r="U83" s="86">
        <v>103</v>
      </c>
      <c r="V83" s="86">
        <v>527</v>
      </c>
      <c r="W83" s="86">
        <v>58</v>
      </c>
      <c r="X83" s="38" t="s">
        <v>58</v>
      </c>
      <c r="Y83" s="7" t="s">
        <v>181</v>
      </c>
      <c r="Z83" s="38" t="s">
        <v>385</v>
      </c>
      <c r="AA83" s="38"/>
      <c r="AB83" s="38"/>
      <c r="AC83" s="38">
        <v>70</v>
      </c>
      <c r="AD83" s="38" t="s">
        <v>55</v>
      </c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75" t="s">
        <v>60</v>
      </c>
      <c r="AP83" s="63" t="s">
        <v>91</v>
      </c>
      <c r="AQ83" s="64">
        <v>54.1248</v>
      </c>
      <c r="AR83" s="45">
        <f t="shared" si="4"/>
        <v>0.773211428571429</v>
      </c>
    </row>
    <row r="84" ht="155" customHeight="1" spans="1:44">
      <c r="A84" s="65">
        <v>69</v>
      </c>
      <c r="B84" s="19">
        <v>2025</v>
      </c>
      <c r="C84" s="38" t="s">
        <v>388</v>
      </c>
      <c r="D84" s="38" t="s">
        <v>46</v>
      </c>
      <c r="E84" s="38" t="s">
        <v>47</v>
      </c>
      <c r="F84" s="38" t="s">
        <v>48</v>
      </c>
      <c r="G84" s="38" t="s">
        <v>177</v>
      </c>
      <c r="H84" s="38" t="s">
        <v>389</v>
      </c>
      <c r="I84" s="38" t="s">
        <v>51</v>
      </c>
      <c r="J84" s="7" t="e">
        <f>VLOOKUP(H:H,[6]正式表!$C$1:$D$65536,2,FALSE)</f>
        <v>#REF!</v>
      </c>
      <c r="K84" s="39" t="s">
        <v>356</v>
      </c>
      <c r="L84" s="39" t="s">
        <v>357</v>
      </c>
      <c r="M84" s="39" t="s">
        <v>362</v>
      </c>
      <c r="N84" s="19" t="s">
        <v>55</v>
      </c>
      <c r="O84" s="40">
        <v>80</v>
      </c>
      <c r="P84" s="40">
        <v>80</v>
      </c>
      <c r="Q84" s="40">
        <v>0</v>
      </c>
      <c r="R84" s="38" t="s">
        <v>390</v>
      </c>
      <c r="S84" s="31" t="s">
        <v>391</v>
      </c>
      <c r="T84" s="7">
        <v>1</v>
      </c>
      <c r="U84" s="7">
        <v>210</v>
      </c>
      <c r="V84" s="7">
        <v>735</v>
      </c>
      <c r="W84" s="7">
        <v>35</v>
      </c>
      <c r="X84" s="38" t="s">
        <v>58</v>
      </c>
      <c r="Y84" s="7" t="s">
        <v>181</v>
      </c>
      <c r="Z84" s="38" t="s">
        <v>389</v>
      </c>
      <c r="AA84" s="38"/>
      <c r="AB84" s="38"/>
      <c r="AC84" s="38"/>
      <c r="AD84" s="38"/>
      <c r="AE84" s="38"/>
      <c r="AF84" s="38"/>
      <c r="AG84" s="38">
        <v>80</v>
      </c>
      <c r="AH84" s="38" t="s">
        <v>55</v>
      </c>
      <c r="AI84" s="38"/>
      <c r="AJ84" s="38"/>
      <c r="AK84" s="38"/>
      <c r="AL84" s="38"/>
      <c r="AM84" s="38"/>
      <c r="AN84" s="38"/>
      <c r="AO84" s="75" t="s">
        <v>60</v>
      </c>
      <c r="AP84" s="74" t="s">
        <v>70</v>
      </c>
      <c r="AQ84" s="64">
        <v>49.882551</v>
      </c>
      <c r="AR84" s="45">
        <f t="shared" si="4"/>
        <v>0.6235318875</v>
      </c>
    </row>
    <row r="85" ht="72" customHeight="1" spans="1:44">
      <c r="A85" s="19">
        <v>70</v>
      </c>
      <c r="B85" s="38">
        <v>2025</v>
      </c>
      <c r="C85" s="38" t="s">
        <v>392</v>
      </c>
      <c r="D85" s="38" t="s">
        <v>46</v>
      </c>
      <c r="E85" s="38" t="s">
        <v>47</v>
      </c>
      <c r="F85" s="38" t="s">
        <v>48</v>
      </c>
      <c r="G85" s="38" t="s">
        <v>188</v>
      </c>
      <c r="H85" s="38" t="s">
        <v>393</v>
      </c>
      <c r="I85" s="38" t="s">
        <v>84</v>
      </c>
      <c r="J85" s="7" t="s">
        <v>84</v>
      </c>
      <c r="K85" s="39" t="s">
        <v>356</v>
      </c>
      <c r="L85" s="39" t="s">
        <v>357</v>
      </c>
      <c r="M85" s="39" t="s">
        <v>362</v>
      </c>
      <c r="N85" s="19" t="s">
        <v>55</v>
      </c>
      <c r="O85" s="40">
        <v>30</v>
      </c>
      <c r="P85" s="40">
        <v>30</v>
      </c>
      <c r="Q85" s="40">
        <v>0</v>
      </c>
      <c r="R85" s="38" t="s">
        <v>394</v>
      </c>
      <c r="S85" s="38" t="s">
        <v>395</v>
      </c>
      <c r="T85" s="38">
        <v>1</v>
      </c>
      <c r="U85" s="38">
        <v>544</v>
      </c>
      <c r="V85" s="38">
        <v>1945</v>
      </c>
      <c r="W85" s="38">
        <v>286</v>
      </c>
      <c r="X85" s="38" t="s">
        <v>58</v>
      </c>
      <c r="Y85" s="38" t="s">
        <v>192</v>
      </c>
      <c r="Z85" s="38" t="s">
        <v>393</v>
      </c>
      <c r="AA85" s="99">
        <v>30</v>
      </c>
      <c r="AB85" s="38"/>
      <c r="AC85" s="38">
        <v>30</v>
      </c>
      <c r="AD85" s="38" t="s">
        <v>55</v>
      </c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62" t="s">
        <v>60</v>
      </c>
      <c r="AP85" s="63" t="s">
        <v>91</v>
      </c>
      <c r="AQ85" s="100">
        <v>29.1</v>
      </c>
      <c r="AR85" s="45">
        <f t="shared" si="4"/>
        <v>0.97</v>
      </c>
    </row>
    <row r="86" ht="147" customHeight="1" spans="1:44">
      <c r="A86" s="19">
        <v>71</v>
      </c>
      <c r="B86" s="38">
        <v>2025</v>
      </c>
      <c r="C86" s="38" t="s">
        <v>396</v>
      </c>
      <c r="D86" s="38" t="s">
        <v>46</v>
      </c>
      <c r="E86" s="38" t="s">
        <v>47</v>
      </c>
      <c r="F86" s="38" t="s">
        <v>48</v>
      </c>
      <c r="G86" s="38" t="s">
        <v>188</v>
      </c>
      <c r="H86" s="38" t="s">
        <v>397</v>
      </c>
      <c r="I86" s="38" t="s">
        <v>51</v>
      </c>
      <c r="J86" s="7" t="s">
        <v>84</v>
      </c>
      <c r="K86" s="39" t="s">
        <v>356</v>
      </c>
      <c r="L86" s="39" t="s">
        <v>357</v>
      </c>
      <c r="M86" s="39" t="s">
        <v>362</v>
      </c>
      <c r="N86" s="19" t="s">
        <v>55</v>
      </c>
      <c r="O86" s="40">
        <v>25</v>
      </c>
      <c r="P86" s="40">
        <v>25</v>
      </c>
      <c r="Q86" s="40">
        <v>0</v>
      </c>
      <c r="R86" s="38" t="s">
        <v>398</v>
      </c>
      <c r="S86" s="38" t="s">
        <v>399</v>
      </c>
      <c r="T86" s="38">
        <v>1</v>
      </c>
      <c r="U86" s="38">
        <v>56</v>
      </c>
      <c r="V86" s="38">
        <v>273</v>
      </c>
      <c r="W86" s="38">
        <v>18</v>
      </c>
      <c r="X86" s="38" t="s">
        <v>58</v>
      </c>
      <c r="Y86" s="38" t="s">
        <v>192</v>
      </c>
      <c r="Z86" s="38" t="s">
        <v>397</v>
      </c>
      <c r="AA86" s="99">
        <v>25</v>
      </c>
      <c r="AB86" s="38"/>
      <c r="AC86" s="38">
        <v>25</v>
      </c>
      <c r="AD86" s="38" t="s">
        <v>55</v>
      </c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62" t="s">
        <v>60</v>
      </c>
      <c r="AP86" s="63" t="s">
        <v>91</v>
      </c>
      <c r="AQ86" s="100">
        <v>24.25</v>
      </c>
      <c r="AR86" s="45">
        <f t="shared" si="4"/>
        <v>0.97</v>
      </c>
    </row>
    <row r="87" ht="72" customHeight="1" spans="1:44">
      <c r="A87" s="65">
        <v>72</v>
      </c>
      <c r="B87" s="38">
        <v>2025</v>
      </c>
      <c r="C87" s="38" t="s">
        <v>400</v>
      </c>
      <c r="D87" s="38" t="s">
        <v>46</v>
      </c>
      <c r="E87" s="38" t="s">
        <v>47</v>
      </c>
      <c r="F87" s="38" t="s">
        <v>48</v>
      </c>
      <c r="G87" s="38" t="s">
        <v>113</v>
      </c>
      <c r="H87" s="38" t="s">
        <v>401</v>
      </c>
      <c r="I87" s="38" t="s">
        <v>84</v>
      </c>
      <c r="J87" s="38" t="s">
        <v>51</v>
      </c>
      <c r="K87" s="38" t="s">
        <v>356</v>
      </c>
      <c r="L87" s="38" t="s">
        <v>357</v>
      </c>
      <c r="M87" s="38" t="s">
        <v>362</v>
      </c>
      <c r="N87" s="38" t="s">
        <v>55</v>
      </c>
      <c r="O87" s="111">
        <v>80</v>
      </c>
      <c r="P87" s="111">
        <v>80</v>
      </c>
      <c r="Q87" s="48">
        <v>0</v>
      </c>
      <c r="R87" s="60" t="s">
        <v>402</v>
      </c>
      <c r="S87" s="38" t="s">
        <v>116</v>
      </c>
      <c r="T87" s="38">
        <v>1</v>
      </c>
      <c r="U87" s="38">
        <v>131</v>
      </c>
      <c r="V87" s="38">
        <v>515</v>
      </c>
      <c r="W87" s="38">
        <v>20</v>
      </c>
      <c r="X87" s="38" t="s">
        <v>58</v>
      </c>
      <c r="Y87" s="38" t="s">
        <v>117</v>
      </c>
      <c r="Z87" s="111" t="s">
        <v>401</v>
      </c>
      <c r="AA87" s="111">
        <v>80</v>
      </c>
      <c r="AB87" s="111" t="s">
        <v>55</v>
      </c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62" t="s">
        <v>60</v>
      </c>
      <c r="AP87" s="63" t="s">
        <v>91</v>
      </c>
      <c r="AQ87" s="64">
        <v>80</v>
      </c>
      <c r="AR87" s="45">
        <f t="shared" si="4"/>
        <v>1</v>
      </c>
    </row>
    <row r="88" ht="72" customHeight="1" spans="1:44">
      <c r="A88" s="19">
        <v>73</v>
      </c>
      <c r="B88" s="38">
        <v>2025</v>
      </c>
      <c r="C88" s="38" t="s">
        <v>403</v>
      </c>
      <c r="D88" s="38" t="s">
        <v>46</v>
      </c>
      <c r="E88" s="38" t="s">
        <v>47</v>
      </c>
      <c r="F88" s="38" t="s">
        <v>48</v>
      </c>
      <c r="G88" s="38" t="s">
        <v>113</v>
      </c>
      <c r="H88" s="38" t="s">
        <v>404</v>
      </c>
      <c r="I88" s="38" t="s">
        <v>51</v>
      </c>
      <c r="J88" s="7" t="s">
        <v>84</v>
      </c>
      <c r="K88" s="38" t="s">
        <v>356</v>
      </c>
      <c r="L88" s="38" t="s">
        <v>357</v>
      </c>
      <c r="M88" s="38" t="s">
        <v>362</v>
      </c>
      <c r="N88" s="38" t="s">
        <v>55</v>
      </c>
      <c r="O88" s="38">
        <v>40</v>
      </c>
      <c r="P88" s="38">
        <v>40</v>
      </c>
      <c r="Q88" s="38"/>
      <c r="R88" s="38" t="s">
        <v>405</v>
      </c>
      <c r="S88" s="38" t="s">
        <v>159</v>
      </c>
      <c r="T88" s="38">
        <v>1</v>
      </c>
      <c r="U88" s="19">
        <v>130</v>
      </c>
      <c r="V88" s="38">
        <v>489</v>
      </c>
      <c r="W88" s="19">
        <v>15</v>
      </c>
      <c r="X88" s="38" t="s">
        <v>87</v>
      </c>
      <c r="Y88" s="38" t="s">
        <v>117</v>
      </c>
      <c r="Z88" s="19" t="s">
        <v>404</v>
      </c>
      <c r="AA88" s="19">
        <v>40</v>
      </c>
      <c r="AB88" s="19" t="s">
        <v>55</v>
      </c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62" t="s">
        <v>60</v>
      </c>
      <c r="AP88" s="63" t="s">
        <v>91</v>
      </c>
      <c r="AQ88" s="64">
        <v>40</v>
      </c>
      <c r="AR88" s="45">
        <f t="shared" si="4"/>
        <v>1</v>
      </c>
    </row>
    <row r="89" ht="72" customHeight="1" spans="1:44">
      <c r="A89" s="65">
        <v>74</v>
      </c>
      <c r="B89" s="38">
        <v>2025</v>
      </c>
      <c r="C89" s="38" t="s">
        <v>406</v>
      </c>
      <c r="D89" s="38" t="s">
        <v>46</v>
      </c>
      <c r="E89" s="38" t="s">
        <v>47</v>
      </c>
      <c r="F89" s="38" t="s">
        <v>48</v>
      </c>
      <c r="G89" s="38" t="s">
        <v>113</v>
      </c>
      <c r="H89" s="38" t="s">
        <v>272</v>
      </c>
      <c r="I89" s="38" t="s">
        <v>84</v>
      </c>
      <c r="J89" s="7" t="s">
        <v>84</v>
      </c>
      <c r="K89" s="39" t="s">
        <v>356</v>
      </c>
      <c r="L89" s="39" t="s">
        <v>357</v>
      </c>
      <c r="M89" s="39" t="s">
        <v>362</v>
      </c>
      <c r="N89" s="19" t="s">
        <v>55</v>
      </c>
      <c r="O89" s="38">
        <v>5</v>
      </c>
      <c r="P89" s="38">
        <v>5</v>
      </c>
      <c r="Q89" s="38">
        <v>0</v>
      </c>
      <c r="R89" s="19" t="s">
        <v>407</v>
      </c>
      <c r="S89" s="38" t="s">
        <v>364</v>
      </c>
      <c r="T89" s="38">
        <v>1</v>
      </c>
      <c r="U89" s="38">
        <v>20</v>
      </c>
      <c r="V89" s="38">
        <v>68</v>
      </c>
      <c r="W89" s="38">
        <v>2</v>
      </c>
      <c r="X89" s="38" t="s">
        <v>58</v>
      </c>
      <c r="Y89" s="38" t="s">
        <v>117</v>
      </c>
      <c r="Z89" s="38" t="s">
        <v>272</v>
      </c>
      <c r="AA89" s="38"/>
      <c r="AB89" s="38"/>
      <c r="AC89" s="38"/>
      <c r="AD89" s="38"/>
      <c r="AE89" s="38">
        <v>5</v>
      </c>
      <c r="AF89" s="38" t="s">
        <v>55</v>
      </c>
      <c r="AG89" s="38"/>
      <c r="AH89" s="38"/>
      <c r="AI89" s="38"/>
      <c r="AJ89" s="38"/>
      <c r="AK89" s="38"/>
      <c r="AL89" s="38"/>
      <c r="AM89" s="38"/>
      <c r="AN89" s="38"/>
      <c r="AO89" s="62" t="s">
        <v>60</v>
      </c>
      <c r="AP89" s="63" t="s">
        <v>91</v>
      </c>
      <c r="AQ89" s="64">
        <v>5</v>
      </c>
      <c r="AR89" s="45">
        <f t="shared" si="4"/>
        <v>1</v>
      </c>
    </row>
    <row r="90" ht="72" customHeight="1" spans="1:44">
      <c r="A90" s="65">
        <v>75</v>
      </c>
      <c r="B90" s="38">
        <v>2025</v>
      </c>
      <c r="C90" s="38" t="s">
        <v>408</v>
      </c>
      <c r="D90" s="38" t="s">
        <v>46</v>
      </c>
      <c r="E90" s="38" t="s">
        <v>47</v>
      </c>
      <c r="F90" s="38" t="s">
        <v>48</v>
      </c>
      <c r="G90" s="38" t="s">
        <v>409</v>
      </c>
      <c r="H90" s="38" t="s">
        <v>410</v>
      </c>
      <c r="I90" s="38" t="s">
        <v>84</v>
      </c>
      <c r="J90" s="112" t="s">
        <v>51</v>
      </c>
      <c r="K90" s="39" t="s">
        <v>356</v>
      </c>
      <c r="L90" s="39" t="s">
        <v>357</v>
      </c>
      <c r="M90" s="39" t="s">
        <v>362</v>
      </c>
      <c r="N90" s="19" t="s">
        <v>55</v>
      </c>
      <c r="O90" s="40">
        <v>25</v>
      </c>
      <c r="P90" s="40">
        <v>25</v>
      </c>
      <c r="Q90" s="40">
        <v>0</v>
      </c>
      <c r="R90" s="38" t="s">
        <v>411</v>
      </c>
      <c r="S90" s="38" t="s">
        <v>412</v>
      </c>
      <c r="T90" s="38">
        <v>1</v>
      </c>
      <c r="U90" s="38">
        <v>319</v>
      </c>
      <c r="V90" s="38">
        <v>1232</v>
      </c>
      <c r="W90" s="38">
        <v>162</v>
      </c>
      <c r="X90" s="38" t="s">
        <v>87</v>
      </c>
      <c r="Y90" s="46" t="s">
        <v>413</v>
      </c>
      <c r="Z90" s="38" t="s">
        <v>410</v>
      </c>
      <c r="AA90" s="38">
        <v>0</v>
      </c>
      <c r="AB90" s="38"/>
      <c r="AC90" s="38"/>
      <c r="AD90" s="38"/>
      <c r="AE90" s="38"/>
      <c r="AF90" s="38"/>
      <c r="AG90" s="38"/>
      <c r="AH90" s="38"/>
      <c r="AI90" s="38"/>
      <c r="AJ90" s="38"/>
      <c r="AK90" s="38">
        <v>25</v>
      </c>
      <c r="AL90" s="38" t="s">
        <v>55</v>
      </c>
      <c r="AM90" s="38"/>
      <c r="AN90" s="38"/>
      <c r="AO90" s="75" t="s">
        <v>60</v>
      </c>
      <c r="AP90" s="74" t="s">
        <v>70</v>
      </c>
      <c r="AQ90" s="64">
        <v>10</v>
      </c>
      <c r="AR90" s="45">
        <f t="shared" si="4"/>
        <v>0.4</v>
      </c>
    </row>
    <row r="91" ht="72" customHeight="1" spans="1:44">
      <c r="A91" s="65">
        <v>76</v>
      </c>
      <c r="B91" s="38">
        <v>2025</v>
      </c>
      <c r="C91" s="38" t="s">
        <v>414</v>
      </c>
      <c r="D91" s="38" t="s">
        <v>46</v>
      </c>
      <c r="E91" s="38" t="s">
        <v>47</v>
      </c>
      <c r="F91" s="38" t="s">
        <v>48</v>
      </c>
      <c r="G91" s="38" t="s">
        <v>409</v>
      </c>
      <c r="H91" s="38" t="s">
        <v>410</v>
      </c>
      <c r="I91" s="38" t="s">
        <v>84</v>
      </c>
      <c r="J91" s="112" t="s">
        <v>51</v>
      </c>
      <c r="K91" s="39" t="s">
        <v>356</v>
      </c>
      <c r="L91" s="39" t="s">
        <v>357</v>
      </c>
      <c r="M91" s="39" t="s">
        <v>362</v>
      </c>
      <c r="N91" s="19" t="s">
        <v>55</v>
      </c>
      <c r="O91" s="40">
        <v>50</v>
      </c>
      <c r="P91" s="40">
        <v>50</v>
      </c>
      <c r="Q91" s="40">
        <v>0</v>
      </c>
      <c r="R91" s="38" t="s">
        <v>415</v>
      </c>
      <c r="S91" s="38" t="s">
        <v>412</v>
      </c>
      <c r="T91" s="38">
        <v>1</v>
      </c>
      <c r="U91" s="38">
        <v>319</v>
      </c>
      <c r="V91" s="38">
        <v>1232</v>
      </c>
      <c r="W91" s="38">
        <v>162</v>
      </c>
      <c r="X91" s="38" t="s">
        <v>87</v>
      </c>
      <c r="Y91" s="46" t="s">
        <v>413</v>
      </c>
      <c r="Z91" s="38" t="s">
        <v>410</v>
      </c>
      <c r="AA91" s="38">
        <v>50</v>
      </c>
      <c r="AB91" s="38" t="s">
        <v>416</v>
      </c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75" t="s">
        <v>60</v>
      </c>
      <c r="AP91" s="74" t="s">
        <v>70</v>
      </c>
      <c r="AQ91" s="64">
        <v>32</v>
      </c>
      <c r="AR91" s="45">
        <f t="shared" si="4"/>
        <v>0.64</v>
      </c>
    </row>
    <row r="92" ht="72" customHeight="1" spans="1:44">
      <c r="A92" s="19">
        <v>77</v>
      </c>
      <c r="B92" s="38">
        <v>2025</v>
      </c>
      <c r="C92" s="38" t="s">
        <v>417</v>
      </c>
      <c r="D92" s="38" t="s">
        <v>46</v>
      </c>
      <c r="E92" s="38" t="s">
        <v>47</v>
      </c>
      <c r="F92" s="38" t="s">
        <v>48</v>
      </c>
      <c r="G92" s="38" t="s">
        <v>409</v>
      </c>
      <c r="H92" s="38" t="s">
        <v>418</v>
      </c>
      <c r="I92" s="38" t="s">
        <v>84</v>
      </c>
      <c r="J92" s="38" t="s">
        <v>84</v>
      </c>
      <c r="K92" s="39" t="s">
        <v>356</v>
      </c>
      <c r="L92" s="39" t="s">
        <v>357</v>
      </c>
      <c r="M92" s="39" t="s">
        <v>362</v>
      </c>
      <c r="N92" s="38" t="s">
        <v>55</v>
      </c>
      <c r="O92" s="38">
        <v>50</v>
      </c>
      <c r="P92" s="38">
        <v>50</v>
      </c>
      <c r="Q92" s="38">
        <v>0</v>
      </c>
      <c r="R92" s="38" t="s">
        <v>419</v>
      </c>
      <c r="S92" s="38" t="s">
        <v>420</v>
      </c>
      <c r="T92" s="38">
        <v>1</v>
      </c>
      <c r="U92" s="38">
        <v>286</v>
      </c>
      <c r="V92" s="38">
        <v>1156</v>
      </c>
      <c r="W92" s="38">
        <v>126</v>
      </c>
      <c r="X92" s="38" t="s">
        <v>87</v>
      </c>
      <c r="Y92" s="46" t="s">
        <v>413</v>
      </c>
      <c r="Z92" s="38" t="s">
        <v>418</v>
      </c>
      <c r="AA92" s="38"/>
      <c r="AB92" s="38"/>
      <c r="AC92" s="38">
        <v>50</v>
      </c>
      <c r="AD92" s="38" t="s">
        <v>55</v>
      </c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75" t="s">
        <v>60</v>
      </c>
      <c r="AP92" s="63" t="s">
        <v>91</v>
      </c>
      <c r="AQ92" s="64">
        <v>40</v>
      </c>
      <c r="AR92" s="45">
        <f t="shared" si="4"/>
        <v>0.8</v>
      </c>
    </row>
    <row r="93" ht="170" customHeight="1" spans="1:44">
      <c r="A93" s="65">
        <v>78</v>
      </c>
      <c r="B93" s="38">
        <v>2025</v>
      </c>
      <c r="C93" s="38" t="s">
        <v>421</v>
      </c>
      <c r="D93" s="38" t="s">
        <v>46</v>
      </c>
      <c r="E93" s="38" t="s">
        <v>47</v>
      </c>
      <c r="F93" s="38" t="s">
        <v>48</v>
      </c>
      <c r="G93" s="38" t="s">
        <v>194</v>
      </c>
      <c r="H93" s="38" t="s">
        <v>422</v>
      </c>
      <c r="I93" s="38" t="s">
        <v>51</v>
      </c>
      <c r="J93" s="7" t="s">
        <v>84</v>
      </c>
      <c r="K93" s="39" t="s">
        <v>356</v>
      </c>
      <c r="L93" s="39" t="s">
        <v>357</v>
      </c>
      <c r="M93" s="39" t="s">
        <v>362</v>
      </c>
      <c r="N93" s="38" t="s">
        <v>55</v>
      </c>
      <c r="O93" s="40">
        <v>140</v>
      </c>
      <c r="P93" s="40">
        <v>140</v>
      </c>
      <c r="Q93" s="40">
        <v>0</v>
      </c>
      <c r="R93" s="38" t="s">
        <v>423</v>
      </c>
      <c r="S93" s="38" t="s">
        <v>424</v>
      </c>
      <c r="T93" s="38">
        <v>1</v>
      </c>
      <c r="U93" s="38">
        <v>88</v>
      </c>
      <c r="V93" s="38">
        <v>329</v>
      </c>
      <c r="W93" s="38">
        <v>32</v>
      </c>
      <c r="X93" s="38" t="s">
        <v>58</v>
      </c>
      <c r="Y93" s="38" t="s">
        <v>198</v>
      </c>
      <c r="Z93" s="38" t="s">
        <v>422</v>
      </c>
      <c r="AA93" s="38">
        <v>140</v>
      </c>
      <c r="AB93" s="38" t="s">
        <v>55</v>
      </c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62" t="s">
        <v>60</v>
      </c>
      <c r="AP93" s="63" t="s">
        <v>91</v>
      </c>
      <c r="AQ93" s="64">
        <v>112</v>
      </c>
      <c r="AR93" s="45">
        <f t="shared" si="4"/>
        <v>0.8</v>
      </c>
    </row>
    <row r="94" ht="72" customHeight="1" spans="1:44">
      <c r="A94" s="65">
        <v>79</v>
      </c>
      <c r="B94" s="38">
        <v>2025</v>
      </c>
      <c r="C94" s="38" t="s">
        <v>425</v>
      </c>
      <c r="D94" s="38" t="s">
        <v>46</v>
      </c>
      <c r="E94" s="38" t="s">
        <v>47</v>
      </c>
      <c r="F94" s="38" t="s">
        <v>48</v>
      </c>
      <c r="G94" s="38" t="s">
        <v>194</v>
      </c>
      <c r="H94" s="38" t="s">
        <v>200</v>
      </c>
      <c r="I94" s="38" t="s">
        <v>84</v>
      </c>
      <c r="J94" s="7" t="s">
        <v>84</v>
      </c>
      <c r="K94" s="39" t="s">
        <v>356</v>
      </c>
      <c r="L94" s="39" t="s">
        <v>357</v>
      </c>
      <c r="M94" s="39" t="s">
        <v>362</v>
      </c>
      <c r="N94" s="38" t="s">
        <v>55</v>
      </c>
      <c r="O94" s="40">
        <v>70</v>
      </c>
      <c r="P94" s="40">
        <v>70</v>
      </c>
      <c r="Q94" s="40">
        <v>0</v>
      </c>
      <c r="R94" s="38" t="s">
        <v>426</v>
      </c>
      <c r="S94" s="38" t="s">
        <v>427</v>
      </c>
      <c r="T94" s="38">
        <v>1</v>
      </c>
      <c r="U94" s="38">
        <v>55</v>
      </c>
      <c r="V94" s="38">
        <v>215</v>
      </c>
      <c r="W94" s="38">
        <v>12</v>
      </c>
      <c r="X94" s="38" t="s">
        <v>58</v>
      </c>
      <c r="Y94" s="38" t="s">
        <v>198</v>
      </c>
      <c r="Z94" s="38" t="s">
        <v>200</v>
      </c>
      <c r="AA94" s="38"/>
      <c r="AB94" s="38"/>
      <c r="AC94" s="38">
        <v>70</v>
      </c>
      <c r="AD94" s="38" t="s">
        <v>55</v>
      </c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62" t="s">
        <v>60</v>
      </c>
      <c r="AP94" s="63" t="s">
        <v>91</v>
      </c>
      <c r="AQ94" s="64">
        <v>56</v>
      </c>
      <c r="AR94" s="45">
        <f t="shared" si="4"/>
        <v>0.8</v>
      </c>
    </row>
    <row r="95" ht="72" customHeight="1" spans="1:44">
      <c r="A95" s="19">
        <v>80</v>
      </c>
      <c r="B95" s="38">
        <v>2025</v>
      </c>
      <c r="C95" s="38" t="s">
        <v>428</v>
      </c>
      <c r="D95" s="38" t="s">
        <v>46</v>
      </c>
      <c r="E95" s="38" t="s">
        <v>47</v>
      </c>
      <c r="F95" s="38" t="s">
        <v>48</v>
      </c>
      <c r="G95" s="38" t="s">
        <v>194</v>
      </c>
      <c r="H95" s="38" t="s">
        <v>203</v>
      </c>
      <c r="I95" s="38" t="s">
        <v>84</v>
      </c>
      <c r="J95" s="7" t="s">
        <v>51</v>
      </c>
      <c r="K95" s="39" t="s">
        <v>356</v>
      </c>
      <c r="L95" s="39" t="s">
        <v>357</v>
      </c>
      <c r="M95" s="39" t="s">
        <v>362</v>
      </c>
      <c r="N95" s="38" t="s">
        <v>55</v>
      </c>
      <c r="O95" s="40">
        <v>30</v>
      </c>
      <c r="P95" s="40">
        <v>30</v>
      </c>
      <c r="Q95" s="40">
        <v>0</v>
      </c>
      <c r="R95" s="38" t="s">
        <v>429</v>
      </c>
      <c r="S95" s="7" t="s">
        <v>430</v>
      </c>
      <c r="T95" s="38">
        <v>1</v>
      </c>
      <c r="U95" s="38">
        <v>158</v>
      </c>
      <c r="V95" s="38">
        <v>460</v>
      </c>
      <c r="W95" s="38">
        <v>45</v>
      </c>
      <c r="X95" s="38" t="s">
        <v>58</v>
      </c>
      <c r="Y95" s="38" t="s">
        <v>198</v>
      </c>
      <c r="Z95" s="38" t="s">
        <v>203</v>
      </c>
      <c r="AA95" s="38"/>
      <c r="AB95" s="38"/>
      <c r="AC95" s="38">
        <v>30</v>
      </c>
      <c r="AD95" s="38" t="s">
        <v>55</v>
      </c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62" t="s">
        <v>60</v>
      </c>
      <c r="AP95" s="63" t="s">
        <v>91</v>
      </c>
      <c r="AQ95" s="64">
        <v>21.0252</v>
      </c>
      <c r="AR95" s="45">
        <f t="shared" si="4"/>
        <v>0.70084</v>
      </c>
    </row>
    <row r="96" ht="72" customHeight="1" spans="1:44">
      <c r="A96" s="65">
        <v>81</v>
      </c>
      <c r="B96" s="38">
        <v>2025</v>
      </c>
      <c r="C96" s="38" t="s">
        <v>431</v>
      </c>
      <c r="D96" s="38" t="s">
        <v>46</v>
      </c>
      <c r="E96" s="38" t="s">
        <v>47</v>
      </c>
      <c r="F96" s="38" t="s">
        <v>48</v>
      </c>
      <c r="G96" s="38" t="s">
        <v>194</v>
      </c>
      <c r="H96" s="38" t="s">
        <v>203</v>
      </c>
      <c r="I96" s="38" t="s">
        <v>84</v>
      </c>
      <c r="J96" s="7" t="s">
        <v>51</v>
      </c>
      <c r="K96" s="39" t="s">
        <v>356</v>
      </c>
      <c r="L96" s="39" t="s">
        <v>357</v>
      </c>
      <c r="M96" s="39" t="s">
        <v>362</v>
      </c>
      <c r="N96" s="38" t="s">
        <v>55</v>
      </c>
      <c r="O96" s="40">
        <v>18</v>
      </c>
      <c r="P96" s="40">
        <v>18</v>
      </c>
      <c r="Q96" s="40">
        <v>0</v>
      </c>
      <c r="R96" s="38" t="s">
        <v>432</v>
      </c>
      <c r="S96" s="51" t="s">
        <v>433</v>
      </c>
      <c r="T96" s="38">
        <v>1</v>
      </c>
      <c r="U96" s="38">
        <v>35</v>
      </c>
      <c r="V96" s="38">
        <v>108</v>
      </c>
      <c r="W96" s="38">
        <v>10</v>
      </c>
      <c r="X96" s="38" t="s">
        <v>58</v>
      </c>
      <c r="Y96" s="38" t="s">
        <v>198</v>
      </c>
      <c r="Z96" s="38" t="s">
        <v>203</v>
      </c>
      <c r="AA96" s="38"/>
      <c r="AB96" s="38"/>
      <c r="AC96" s="38">
        <v>18</v>
      </c>
      <c r="AD96" s="38" t="s">
        <v>55</v>
      </c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62" t="s">
        <v>60</v>
      </c>
      <c r="AP96" s="63" t="s">
        <v>91</v>
      </c>
      <c r="AQ96" s="64">
        <v>17.7326</v>
      </c>
      <c r="AR96" s="45">
        <f t="shared" si="4"/>
        <v>0.985144444444444</v>
      </c>
    </row>
    <row r="97" ht="72" customHeight="1" spans="1:44">
      <c r="A97" s="65">
        <v>82</v>
      </c>
      <c r="B97" s="38">
        <v>2025</v>
      </c>
      <c r="C97" s="38" t="s">
        <v>434</v>
      </c>
      <c r="D97" s="38" t="s">
        <v>46</v>
      </c>
      <c r="E97" s="38" t="s">
        <v>47</v>
      </c>
      <c r="F97" s="38" t="s">
        <v>48</v>
      </c>
      <c r="G97" s="38" t="s">
        <v>194</v>
      </c>
      <c r="H97" s="38" t="s">
        <v>200</v>
      </c>
      <c r="I97" s="38" t="s">
        <v>84</v>
      </c>
      <c r="J97" s="38" t="s">
        <v>84</v>
      </c>
      <c r="K97" s="39" t="s">
        <v>356</v>
      </c>
      <c r="L97" s="39" t="s">
        <v>357</v>
      </c>
      <c r="M97" s="39" t="s">
        <v>362</v>
      </c>
      <c r="N97" s="38" t="s">
        <v>55</v>
      </c>
      <c r="O97" s="40">
        <v>19</v>
      </c>
      <c r="P97" s="40">
        <v>19</v>
      </c>
      <c r="Q97" s="40">
        <v>0</v>
      </c>
      <c r="R97" s="84" t="s">
        <v>435</v>
      </c>
      <c r="S97" s="7" t="s">
        <v>430</v>
      </c>
      <c r="T97" s="38">
        <v>1</v>
      </c>
      <c r="U97" s="38">
        <v>80</v>
      </c>
      <c r="V97" s="38">
        <v>315</v>
      </c>
      <c r="W97" s="38">
        <v>32</v>
      </c>
      <c r="X97" s="38" t="s">
        <v>58</v>
      </c>
      <c r="Y97" s="38" t="s">
        <v>198</v>
      </c>
      <c r="Z97" s="38" t="s">
        <v>200</v>
      </c>
      <c r="AA97" s="38"/>
      <c r="AB97" s="38"/>
      <c r="AC97" s="38">
        <v>19</v>
      </c>
      <c r="AD97" s="38" t="s">
        <v>55</v>
      </c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62" t="s">
        <v>60</v>
      </c>
      <c r="AP97" s="63" t="s">
        <v>91</v>
      </c>
      <c r="AQ97" s="64">
        <v>18.264581</v>
      </c>
      <c r="AR97" s="45">
        <f t="shared" si="4"/>
        <v>0.961293736842105</v>
      </c>
    </row>
    <row r="98" ht="72" customHeight="1" spans="1:44">
      <c r="A98" s="19">
        <v>83</v>
      </c>
      <c r="B98" s="7">
        <v>2025</v>
      </c>
      <c r="C98" s="7" t="s">
        <v>436</v>
      </c>
      <c r="D98" s="19" t="s">
        <v>46</v>
      </c>
      <c r="E98" s="19" t="s">
        <v>279</v>
      </c>
      <c r="F98" s="19" t="s">
        <v>48</v>
      </c>
      <c r="G98" s="19" t="s">
        <v>280</v>
      </c>
      <c r="H98" s="19" t="s">
        <v>437</v>
      </c>
      <c r="I98" s="38" t="s">
        <v>84</v>
      </c>
      <c r="J98" s="7" t="s">
        <v>51</v>
      </c>
      <c r="K98" s="39" t="s">
        <v>356</v>
      </c>
      <c r="L98" s="39" t="s">
        <v>357</v>
      </c>
      <c r="M98" s="39" t="s">
        <v>362</v>
      </c>
      <c r="N98" s="19" t="s">
        <v>55</v>
      </c>
      <c r="O98" s="19">
        <v>40</v>
      </c>
      <c r="P98" s="68">
        <f>O98</f>
        <v>40</v>
      </c>
      <c r="Q98" s="68">
        <v>0</v>
      </c>
      <c r="R98" s="7" t="s">
        <v>438</v>
      </c>
      <c r="S98" s="7" t="s">
        <v>439</v>
      </c>
      <c r="T98" s="7">
        <v>1</v>
      </c>
      <c r="U98" s="7">
        <v>268</v>
      </c>
      <c r="V98" s="7">
        <v>938</v>
      </c>
      <c r="W98" s="7">
        <v>157</v>
      </c>
      <c r="X98" s="68" t="s">
        <v>58</v>
      </c>
      <c r="Y98" s="19" t="s">
        <v>284</v>
      </c>
      <c r="Z98" s="19" t="s">
        <v>437</v>
      </c>
      <c r="AA98" s="19"/>
      <c r="AB98" s="19"/>
      <c r="AC98" s="19">
        <v>40</v>
      </c>
      <c r="AD98" s="19" t="s">
        <v>55</v>
      </c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62" t="s">
        <v>60</v>
      </c>
      <c r="AP98" s="63" t="s">
        <v>91</v>
      </c>
      <c r="AQ98" s="64">
        <v>39.797549</v>
      </c>
      <c r="AR98" s="45">
        <f t="shared" si="4"/>
        <v>0.994938725</v>
      </c>
    </row>
    <row r="99" ht="72" customHeight="1" spans="1:44">
      <c r="A99" s="65">
        <v>84</v>
      </c>
      <c r="B99" s="7">
        <v>2025</v>
      </c>
      <c r="C99" s="19" t="s">
        <v>440</v>
      </c>
      <c r="D99" s="19" t="s">
        <v>46</v>
      </c>
      <c r="E99" s="19" t="s">
        <v>279</v>
      </c>
      <c r="F99" s="19" t="s">
        <v>48</v>
      </c>
      <c r="G99" s="19" t="s">
        <v>280</v>
      </c>
      <c r="H99" s="19" t="s">
        <v>441</v>
      </c>
      <c r="I99" s="38" t="s">
        <v>84</v>
      </c>
      <c r="J99" s="7" t="s">
        <v>51</v>
      </c>
      <c r="K99" s="39" t="s">
        <v>356</v>
      </c>
      <c r="L99" s="39" t="s">
        <v>357</v>
      </c>
      <c r="M99" s="39" t="s">
        <v>362</v>
      </c>
      <c r="N99" s="19" t="s">
        <v>55</v>
      </c>
      <c r="O99" s="19">
        <v>40</v>
      </c>
      <c r="P99" s="68">
        <f>O99</f>
        <v>40</v>
      </c>
      <c r="Q99" s="68">
        <v>0</v>
      </c>
      <c r="R99" s="7" t="s">
        <v>442</v>
      </c>
      <c r="S99" s="7" t="s">
        <v>364</v>
      </c>
      <c r="T99" s="68">
        <v>1</v>
      </c>
      <c r="U99" s="7">
        <v>47</v>
      </c>
      <c r="V99" s="7">
        <v>166</v>
      </c>
      <c r="W99" s="7">
        <v>22</v>
      </c>
      <c r="X99" s="68" t="s">
        <v>58</v>
      </c>
      <c r="Y99" s="19" t="s">
        <v>284</v>
      </c>
      <c r="Z99" s="19" t="s">
        <v>441</v>
      </c>
      <c r="AA99" s="19"/>
      <c r="AB99" s="19"/>
      <c r="AC99" s="19">
        <v>40</v>
      </c>
      <c r="AD99" s="19" t="s">
        <v>55</v>
      </c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62" t="s">
        <v>60</v>
      </c>
      <c r="AP99" s="63" t="s">
        <v>91</v>
      </c>
      <c r="AQ99" s="64">
        <v>40</v>
      </c>
      <c r="AR99" s="45">
        <f t="shared" si="4"/>
        <v>1</v>
      </c>
    </row>
    <row r="100" s="8" customFormat="1" ht="72" customHeight="1" spans="1:44">
      <c r="A100" s="65">
        <v>85</v>
      </c>
      <c r="B100" s="7">
        <v>2025</v>
      </c>
      <c r="C100" s="19" t="s">
        <v>443</v>
      </c>
      <c r="D100" s="19" t="s">
        <v>46</v>
      </c>
      <c r="E100" s="19" t="s">
        <v>279</v>
      </c>
      <c r="F100" s="19" t="s">
        <v>48</v>
      </c>
      <c r="G100" s="19" t="s">
        <v>280</v>
      </c>
      <c r="H100" s="19" t="s">
        <v>441</v>
      </c>
      <c r="I100" s="38" t="s">
        <v>84</v>
      </c>
      <c r="J100" s="7" t="s">
        <v>51</v>
      </c>
      <c r="K100" s="39" t="s">
        <v>356</v>
      </c>
      <c r="L100" s="39" t="s">
        <v>357</v>
      </c>
      <c r="M100" s="39" t="s">
        <v>362</v>
      </c>
      <c r="N100" s="19" t="s">
        <v>55</v>
      </c>
      <c r="O100" s="19">
        <v>50</v>
      </c>
      <c r="P100" s="68">
        <f>O100</f>
        <v>50</v>
      </c>
      <c r="Q100" s="68">
        <v>0</v>
      </c>
      <c r="R100" s="19" t="s">
        <v>444</v>
      </c>
      <c r="S100" s="7" t="s">
        <v>364</v>
      </c>
      <c r="T100" s="68">
        <v>1</v>
      </c>
      <c r="U100" s="7">
        <v>47</v>
      </c>
      <c r="V100" s="7">
        <v>166</v>
      </c>
      <c r="W100" s="7">
        <v>22</v>
      </c>
      <c r="X100" s="68" t="s">
        <v>58</v>
      </c>
      <c r="Y100" s="19" t="s">
        <v>284</v>
      </c>
      <c r="Z100" s="19" t="s">
        <v>441</v>
      </c>
      <c r="AA100" s="19"/>
      <c r="AB100" s="19"/>
      <c r="AC100" s="19">
        <v>50</v>
      </c>
      <c r="AD100" s="19" t="s">
        <v>55</v>
      </c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62" t="s">
        <v>60</v>
      </c>
      <c r="AP100" s="63" t="s">
        <v>91</v>
      </c>
      <c r="AQ100" s="64">
        <v>32</v>
      </c>
      <c r="AR100" s="45">
        <f t="shared" si="4"/>
        <v>0.64</v>
      </c>
    </row>
    <row r="101" ht="91" customHeight="1" spans="1:44">
      <c r="A101" s="19">
        <v>86</v>
      </c>
      <c r="B101" s="7">
        <v>2025</v>
      </c>
      <c r="C101" s="19" t="s">
        <v>445</v>
      </c>
      <c r="D101" s="19" t="s">
        <v>46</v>
      </c>
      <c r="E101" s="19" t="s">
        <v>279</v>
      </c>
      <c r="F101" s="19" t="s">
        <v>48</v>
      </c>
      <c r="G101" s="19" t="s">
        <v>280</v>
      </c>
      <c r="H101" s="19" t="s">
        <v>446</v>
      </c>
      <c r="I101" s="38" t="s">
        <v>51</v>
      </c>
      <c r="J101" s="7" t="s">
        <v>84</v>
      </c>
      <c r="K101" s="39" t="s">
        <v>356</v>
      </c>
      <c r="L101" s="39" t="s">
        <v>357</v>
      </c>
      <c r="M101" s="39" t="s">
        <v>362</v>
      </c>
      <c r="N101" s="19" t="s">
        <v>55</v>
      </c>
      <c r="O101" s="19">
        <v>25</v>
      </c>
      <c r="P101" s="68">
        <v>25</v>
      </c>
      <c r="Q101" s="68">
        <v>0</v>
      </c>
      <c r="R101" s="7" t="s">
        <v>447</v>
      </c>
      <c r="S101" s="7" t="s">
        <v>439</v>
      </c>
      <c r="T101" s="68">
        <v>1</v>
      </c>
      <c r="U101" s="7">
        <v>85</v>
      </c>
      <c r="V101" s="7">
        <v>341</v>
      </c>
      <c r="W101" s="7">
        <v>63</v>
      </c>
      <c r="X101" s="68" t="s">
        <v>58</v>
      </c>
      <c r="Y101" s="19" t="s">
        <v>284</v>
      </c>
      <c r="Z101" s="19" t="s">
        <v>446</v>
      </c>
      <c r="AA101" s="19"/>
      <c r="AB101" s="19"/>
      <c r="AC101" s="19">
        <v>25</v>
      </c>
      <c r="AD101" s="19" t="s">
        <v>55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62" t="s">
        <v>60</v>
      </c>
      <c r="AP101" s="63" t="s">
        <v>91</v>
      </c>
      <c r="AQ101" s="64">
        <v>25</v>
      </c>
      <c r="AR101" s="45">
        <f t="shared" si="4"/>
        <v>1</v>
      </c>
    </row>
    <row r="102" ht="72" customHeight="1" spans="1:44">
      <c r="A102" s="65">
        <v>87</v>
      </c>
      <c r="B102" s="7">
        <v>2025</v>
      </c>
      <c r="C102" s="19" t="s">
        <v>448</v>
      </c>
      <c r="D102" s="19" t="s">
        <v>46</v>
      </c>
      <c r="E102" s="19" t="s">
        <v>279</v>
      </c>
      <c r="F102" s="19" t="s">
        <v>48</v>
      </c>
      <c r="G102" s="19" t="s">
        <v>280</v>
      </c>
      <c r="H102" s="19" t="s">
        <v>446</v>
      </c>
      <c r="I102" s="38" t="s">
        <v>51</v>
      </c>
      <c r="J102" s="7" t="s">
        <v>84</v>
      </c>
      <c r="K102" s="39" t="s">
        <v>356</v>
      </c>
      <c r="L102" s="39" t="s">
        <v>357</v>
      </c>
      <c r="M102" s="39" t="s">
        <v>362</v>
      </c>
      <c r="N102" s="19" t="s">
        <v>55</v>
      </c>
      <c r="O102" s="19">
        <v>22</v>
      </c>
      <c r="P102" s="68">
        <f>O102</f>
        <v>22</v>
      </c>
      <c r="Q102" s="68">
        <v>0</v>
      </c>
      <c r="R102" s="7" t="s">
        <v>449</v>
      </c>
      <c r="S102" s="7" t="s">
        <v>439</v>
      </c>
      <c r="T102" s="68">
        <v>1</v>
      </c>
      <c r="U102" s="7">
        <v>70</v>
      </c>
      <c r="V102" s="7">
        <v>221</v>
      </c>
      <c r="W102" s="7">
        <v>29</v>
      </c>
      <c r="X102" s="68" t="s">
        <v>58</v>
      </c>
      <c r="Y102" s="19" t="s">
        <v>284</v>
      </c>
      <c r="Z102" s="19" t="s">
        <v>446</v>
      </c>
      <c r="AA102" s="19">
        <v>22</v>
      </c>
      <c r="AB102" s="19" t="s">
        <v>55</v>
      </c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62" t="s">
        <v>60</v>
      </c>
      <c r="AP102" s="63" t="s">
        <v>91</v>
      </c>
      <c r="AQ102" s="64">
        <v>22</v>
      </c>
      <c r="AR102" s="45">
        <f t="shared" si="4"/>
        <v>1</v>
      </c>
    </row>
    <row r="103" ht="72" customHeight="1" spans="1:44">
      <c r="A103" s="65">
        <v>88</v>
      </c>
      <c r="B103" s="7">
        <v>2025</v>
      </c>
      <c r="C103" s="7" t="s">
        <v>450</v>
      </c>
      <c r="D103" s="19" t="s">
        <v>46</v>
      </c>
      <c r="E103" s="19" t="s">
        <v>279</v>
      </c>
      <c r="F103" s="19" t="s">
        <v>48</v>
      </c>
      <c r="G103" s="19" t="s">
        <v>280</v>
      </c>
      <c r="H103" s="19" t="s">
        <v>451</v>
      </c>
      <c r="I103" s="38" t="s">
        <v>84</v>
      </c>
      <c r="J103" s="7" t="s">
        <v>84</v>
      </c>
      <c r="K103" s="39" t="s">
        <v>356</v>
      </c>
      <c r="L103" s="39" t="s">
        <v>357</v>
      </c>
      <c r="M103" s="39" t="s">
        <v>362</v>
      </c>
      <c r="N103" s="19" t="s">
        <v>55</v>
      </c>
      <c r="O103" s="19">
        <v>30</v>
      </c>
      <c r="P103" s="68">
        <f>O103</f>
        <v>30</v>
      </c>
      <c r="Q103" s="68">
        <v>0</v>
      </c>
      <c r="R103" s="7" t="s">
        <v>452</v>
      </c>
      <c r="S103" s="7" t="s">
        <v>439</v>
      </c>
      <c r="T103" s="68">
        <v>1</v>
      </c>
      <c r="U103" s="7">
        <v>119</v>
      </c>
      <c r="V103" s="7">
        <v>356</v>
      </c>
      <c r="W103" s="7">
        <v>38</v>
      </c>
      <c r="X103" s="68" t="s">
        <v>58</v>
      </c>
      <c r="Y103" s="19" t="s">
        <v>284</v>
      </c>
      <c r="Z103" s="19" t="s">
        <v>451</v>
      </c>
      <c r="AA103" s="19"/>
      <c r="AB103" s="19"/>
      <c r="AC103" s="19">
        <v>30</v>
      </c>
      <c r="AD103" s="19" t="s">
        <v>55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62" t="s">
        <v>60</v>
      </c>
      <c r="AP103" s="74" t="s">
        <v>70</v>
      </c>
      <c r="AQ103" s="64">
        <v>19.2</v>
      </c>
      <c r="AR103" s="45">
        <f t="shared" si="4"/>
        <v>0.64</v>
      </c>
    </row>
    <row r="104" ht="72" customHeight="1" spans="1:44">
      <c r="A104" s="19">
        <v>89</v>
      </c>
      <c r="B104" s="7">
        <v>2025</v>
      </c>
      <c r="C104" s="19" t="s">
        <v>453</v>
      </c>
      <c r="D104" s="19" t="s">
        <v>46</v>
      </c>
      <c r="E104" s="19" t="s">
        <v>279</v>
      </c>
      <c r="F104" s="19" t="s">
        <v>48</v>
      </c>
      <c r="G104" s="19" t="s">
        <v>280</v>
      </c>
      <c r="H104" s="19" t="s">
        <v>454</v>
      </c>
      <c r="I104" s="38" t="s">
        <v>84</v>
      </c>
      <c r="J104" s="7" t="s">
        <v>84</v>
      </c>
      <c r="K104" s="39" t="s">
        <v>356</v>
      </c>
      <c r="L104" s="39" t="s">
        <v>357</v>
      </c>
      <c r="M104" s="39" t="s">
        <v>362</v>
      </c>
      <c r="N104" s="19" t="s">
        <v>55</v>
      </c>
      <c r="O104" s="19">
        <v>35</v>
      </c>
      <c r="P104" s="68">
        <f>O104</f>
        <v>35</v>
      </c>
      <c r="Q104" s="68">
        <v>0</v>
      </c>
      <c r="R104" s="7" t="s">
        <v>455</v>
      </c>
      <c r="S104" s="7" t="s">
        <v>439</v>
      </c>
      <c r="T104" s="68">
        <v>1</v>
      </c>
      <c r="U104" s="7">
        <v>12</v>
      </c>
      <c r="V104" s="7">
        <v>40</v>
      </c>
      <c r="W104" s="7">
        <v>13</v>
      </c>
      <c r="X104" s="68" t="s">
        <v>58</v>
      </c>
      <c r="Y104" s="19" t="s">
        <v>284</v>
      </c>
      <c r="Z104" s="19" t="s">
        <v>454</v>
      </c>
      <c r="AA104" s="19"/>
      <c r="AB104" s="19"/>
      <c r="AC104" s="19">
        <v>35</v>
      </c>
      <c r="AD104" s="19" t="s">
        <v>55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62" t="s">
        <v>60</v>
      </c>
      <c r="AP104" s="63" t="s">
        <v>91</v>
      </c>
      <c r="AQ104" s="64">
        <v>35</v>
      </c>
      <c r="AR104" s="45">
        <f t="shared" si="4"/>
        <v>1</v>
      </c>
    </row>
    <row r="105" ht="91" customHeight="1" spans="1:44">
      <c r="A105" s="65">
        <v>90</v>
      </c>
      <c r="B105" s="7">
        <v>2025</v>
      </c>
      <c r="C105" s="19" t="s">
        <v>456</v>
      </c>
      <c r="D105" s="19" t="s">
        <v>46</v>
      </c>
      <c r="E105" s="19" t="s">
        <v>279</v>
      </c>
      <c r="F105" s="19" t="s">
        <v>48</v>
      </c>
      <c r="G105" s="19" t="s">
        <v>280</v>
      </c>
      <c r="H105" s="19" t="s">
        <v>281</v>
      </c>
      <c r="I105" s="38" t="s">
        <v>51</v>
      </c>
      <c r="J105" s="7" t="s">
        <v>84</v>
      </c>
      <c r="K105" s="39" t="s">
        <v>356</v>
      </c>
      <c r="L105" s="39" t="s">
        <v>357</v>
      </c>
      <c r="M105" s="39" t="s">
        <v>362</v>
      </c>
      <c r="N105" s="19" t="s">
        <v>55</v>
      </c>
      <c r="O105" s="19">
        <v>35</v>
      </c>
      <c r="P105" s="68">
        <v>35</v>
      </c>
      <c r="Q105" s="68">
        <v>0</v>
      </c>
      <c r="R105" s="7" t="s">
        <v>457</v>
      </c>
      <c r="S105" s="7" t="s">
        <v>439</v>
      </c>
      <c r="T105" s="68">
        <v>1</v>
      </c>
      <c r="U105" s="7">
        <v>42</v>
      </c>
      <c r="V105" s="7">
        <v>169</v>
      </c>
      <c r="W105" s="7">
        <v>49</v>
      </c>
      <c r="X105" s="68" t="s">
        <v>58</v>
      </c>
      <c r="Y105" s="19" t="s">
        <v>284</v>
      </c>
      <c r="Z105" s="19" t="s">
        <v>281</v>
      </c>
      <c r="AA105" s="19"/>
      <c r="AB105" s="19"/>
      <c r="AC105" s="19">
        <v>35</v>
      </c>
      <c r="AD105" s="19" t="s">
        <v>55</v>
      </c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62" t="s">
        <v>60</v>
      </c>
      <c r="AP105" s="74" t="s">
        <v>70</v>
      </c>
      <c r="AQ105" s="64">
        <v>22.4</v>
      </c>
      <c r="AR105" s="45">
        <f t="shared" si="4"/>
        <v>0.64</v>
      </c>
    </row>
    <row r="106" ht="124.8" spans="1:44">
      <c r="A106" s="65">
        <v>91</v>
      </c>
      <c r="B106" s="38">
        <v>2025</v>
      </c>
      <c r="C106" s="19" t="s">
        <v>458</v>
      </c>
      <c r="D106" s="19" t="s">
        <v>46</v>
      </c>
      <c r="E106" s="38" t="s">
        <v>47</v>
      </c>
      <c r="F106" s="19" t="s">
        <v>48</v>
      </c>
      <c r="G106" s="38" t="s">
        <v>459</v>
      </c>
      <c r="H106" s="19" t="s">
        <v>460</v>
      </c>
      <c r="I106" s="38" t="s">
        <v>51</v>
      </c>
      <c r="J106" s="38" t="s">
        <v>51</v>
      </c>
      <c r="K106" s="39" t="s">
        <v>356</v>
      </c>
      <c r="L106" s="39" t="s">
        <v>357</v>
      </c>
      <c r="M106" s="39" t="s">
        <v>362</v>
      </c>
      <c r="N106" s="19" t="s">
        <v>55</v>
      </c>
      <c r="O106" s="19">
        <v>40</v>
      </c>
      <c r="P106" s="19">
        <v>40</v>
      </c>
      <c r="Q106" s="19">
        <v>0</v>
      </c>
      <c r="R106" s="19" t="s">
        <v>461</v>
      </c>
      <c r="S106" s="84" t="s">
        <v>462</v>
      </c>
      <c r="T106" s="38">
        <v>1</v>
      </c>
      <c r="U106" s="101">
        <v>836</v>
      </c>
      <c r="V106" s="101">
        <v>3006</v>
      </c>
      <c r="W106" s="101">
        <v>210</v>
      </c>
      <c r="X106" s="38" t="s">
        <v>87</v>
      </c>
      <c r="Y106" s="19" t="s">
        <v>463</v>
      </c>
      <c r="Z106" s="38" t="s">
        <v>460</v>
      </c>
      <c r="AA106" s="38"/>
      <c r="AB106" s="38"/>
      <c r="AC106" s="38">
        <v>40</v>
      </c>
      <c r="AD106" s="38" t="s">
        <v>55</v>
      </c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75" t="s">
        <v>60</v>
      </c>
      <c r="AP106" s="66" t="s">
        <v>91</v>
      </c>
      <c r="AQ106" s="64">
        <v>40</v>
      </c>
      <c r="AR106" s="45">
        <f t="shared" si="4"/>
        <v>1</v>
      </c>
    </row>
    <row r="107" ht="93.6" spans="1:44">
      <c r="A107" s="19">
        <v>92</v>
      </c>
      <c r="B107" s="38">
        <v>2025</v>
      </c>
      <c r="C107" s="7" t="s">
        <v>464</v>
      </c>
      <c r="D107" s="19" t="s">
        <v>249</v>
      </c>
      <c r="E107" s="38" t="s">
        <v>47</v>
      </c>
      <c r="F107" s="19" t="s">
        <v>48</v>
      </c>
      <c r="G107" s="38" t="s">
        <v>459</v>
      </c>
      <c r="H107" s="19" t="s">
        <v>465</v>
      </c>
      <c r="I107" s="38" t="s">
        <v>84</v>
      </c>
      <c r="J107" s="38" t="s">
        <v>51</v>
      </c>
      <c r="K107" s="39" t="s">
        <v>356</v>
      </c>
      <c r="L107" s="39" t="s">
        <v>357</v>
      </c>
      <c r="M107" s="39" t="s">
        <v>362</v>
      </c>
      <c r="N107" s="19" t="s">
        <v>55</v>
      </c>
      <c r="O107" s="19">
        <v>19</v>
      </c>
      <c r="P107" s="19">
        <v>19</v>
      </c>
      <c r="Q107" s="19">
        <v>0</v>
      </c>
      <c r="R107" s="38" t="s">
        <v>466</v>
      </c>
      <c r="S107" s="113" t="s">
        <v>467</v>
      </c>
      <c r="T107" s="38">
        <v>1</v>
      </c>
      <c r="U107" s="19">
        <v>68</v>
      </c>
      <c r="V107" s="38">
        <v>230</v>
      </c>
      <c r="W107" s="19">
        <v>15</v>
      </c>
      <c r="X107" s="38" t="s">
        <v>87</v>
      </c>
      <c r="Y107" s="19" t="s">
        <v>463</v>
      </c>
      <c r="Z107" s="38" t="s">
        <v>465</v>
      </c>
      <c r="AA107" s="38"/>
      <c r="AB107" s="38"/>
      <c r="AC107" s="38">
        <v>19</v>
      </c>
      <c r="AD107" s="38" t="s">
        <v>55</v>
      </c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75" t="s">
        <v>60</v>
      </c>
      <c r="AP107" s="66" t="s">
        <v>91</v>
      </c>
      <c r="AQ107" s="64">
        <v>19</v>
      </c>
      <c r="AR107" s="45">
        <f t="shared" ref="AR107:AR138" si="5">AQ107/P107</f>
        <v>1</v>
      </c>
    </row>
    <row r="108" ht="124.8" spans="1:44">
      <c r="A108" s="65">
        <v>93</v>
      </c>
      <c r="B108" s="38">
        <v>2025</v>
      </c>
      <c r="C108" s="38" t="s">
        <v>468</v>
      </c>
      <c r="D108" s="19" t="s">
        <v>46</v>
      </c>
      <c r="E108" s="38" t="s">
        <v>47</v>
      </c>
      <c r="F108" s="38" t="s">
        <v>48</v>
      </c>
      <c r="G108" s="38" t="s">
        <v>459</v>
      </c>
      <c r="H108" s="38" t="s">
        <v>184</v>
      </c>
      <c r="I108" s="38" t="s">
        <v>84</v>
      </c>
      <c r="J108" s="7" t="s">
        <v>84</v>
      </c>
      <c r="K108" s="39" t="s">
        <v>356</v>
      </c>
      <c r="L108" s="39" t="s">
        <v>357</v>
      </c>
      <c r="M108" s="39" t="s">
        <v>362</v>
      </c>
      <c r="N108" s="19" t="s">
        <v>55</v>
      </c>
      <c r="O108" s="19">
        <v>15</v>
      </c>
      <c r="P108" s="19">
        <v>15</v>
      </c>
      <c r="Q108" s="19">
        <v>0</v>
      </c>
      <c r="R108" s="38" t="s">
        <v>469</v>
      </c>
      <c r="S108" s="84" t="s">
        <v>462</v>
      </c>
      <c r="T108" s="38">
        <v>1</v>
      </c>
      <c r="U108" s="38">
        <v>130</v>
      </c>
      <c r="V108" s="38">
        <v>360</v>
      </c>
      <c r="W108" s="38">
        <v>6</v>
      </c>
      <c r="X108" s="38" t="s">
        <v>87</v>
      </c>
      <c r="Y108" s="19" t="s">
        <v>463</v>
      </c>
      <c r="Z108" s="38" t="s">
        <v>184</v>
      </c>
      <c r="AA108" s="38"/>
      <c r="AB108" s="38"/>
      <c r="AC108" s="38">
        <v>15</v>
      </c>
      <c r="AD108" s="38" t="s">
        <v>55</v>
      </c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75" t="s">
        <v>60</v>
      </c>
      <c r="AP108" s="66" t="s">
        <v>91</v>
      </c>
      <c r="AQ108" s="64">
        <v>14.98</v>
      </c>
      <c r="AR108" s="45">
        <f t="shared" si="5"/>
        <v>0.998666666666667</v>
      </c>
    </row>
    <row r="109" ht="124.8" spans="1:44">
      <c r="A109" s="65">
        <v>94</v>
      </c>
      <c r="B109" s="38">
        <v>2025</v>
      </c>
      <c r="C109" s="7" t="s">
        <v>470</v>
      </c>
      <c r="D109" s="19" t="s">
        <v>46</v>
      </c>
      <c r="E109" s="38" t="s">
        <v>47</v>
      </c>
      <c r="F109" s="19" t="s">
        <v>48</v>
      </c>
      <c r="G109" s="38" t="s">
        <v>459</v>
      </c>
      <c r="H109" s="19" t="s">
        <v>471</v>
      </c>
      <c r="I109" s="38" t="s">
        <v>51</v>
      </c>
      <c r="J109" s="7" t="s">
        <v>84</v>
      </c>
      <c r="K109" s="39" t="s">
        <v>356</v>
      </c>
      <c r="L109" s="39" t="s">
        <v>357</v>
      </c>
      <c r="M109" s="39" t="s">
        <v>362</v>
      </c>
      <c r="N109" s="19" t="s">
        <v>55</v>
      </c>
      <c r="O109" s="19">
        <v>15</v>
      </c>
      <c r="P109" s="19">
        <v>15</v>
      </c>
      <c r="Q109" s="19">
        <v>0</v>
      </c>
      <c r="R109" s="19" t="s">
        <v>472</v>
      </c>
      <c r="S109" s="113" t="s">
        <v>462</v>
      </c>
      <c r="T109" s="38">
        <v>1</v>
      </c>
      <c r="U109" s="101">
        <v>44</v>
      </c>
      <c r="V109" s="101">
        <v>144</v>
      </c>
      <c r="W109" s="101">
        <v>115</v>
      </c>
      <c r="X109" s="38" t="s">
        <v>87</v>
      </c>
      <c r="Y109" s="19" t="s">
        <v>463</v>
      </c>
      <c r="Z109" s="38" t="s">
        <v>471</v>
      </c>
      <c r="AA109" s="38"/>
      <c r="AB109" s="38"/>
      <c r="AC109" s="38">
        <v>15</v>
      </c>
      <c r="AD109" s="38" t="s">
        <v>55</v>
      </c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75" t="s">
        <v>60</v>
      </c>
      <c r="AP109" s="66" t="s">
        <v>91</v>
      </c>
      <c r="AQ109" s="64">
        <v>15</v>
      </c>
      <c r="AR109" s="45">
        <f t="shared" si="5"/>
        <v>1</v>
      </c>
    </row>
    <row r="110" ht="124.8" spans="1:44">
      <c r="A110" s="19">
        <v>95</v>
      </c>
      <c r="B110" s="38">
        <v>2025</v>
      </c>
      <c r="C110" s="114" t="s">
        <v>473</v>
      </c>
      <c r="D110" s="114" t="s">
        <v>46</v>
      </c>
      <c r="E110" s="115" t="s">
        <v>47</v>
      </c>
      <c r="F110" s="114" t="s">
        <v>48</v>
      </c>
      <c r="G110" s="115" t="s">
        <v>459</v>
      </c>
      <c r="H110" s="114" t="s">
        <v>474</v>
      </c>
      <c r="I110" s="38" t="s">
        <v>51</v>
      </c>
      <c r="J110" s="7" t="s">
        <v>84</v>
      </c>
      <c r="K110" s="39" t="s">
        <v>356</v>
      </c>
      <c r="L110" s="39" t="s">
        <v>357</v>
      </c>
      <c r="M110" s="39" t="s">
        <v>362</v>
      </c>
      <c r="N110" s="19" t="s">
        <v>55</v>
      </c>
      <c r="O110" s="19">
        <v>15</v>
      </c>
      <c r="P110" s="19">
        <v>15</v>
      </c>
      <c r="Q110" s="19">
        <v>0</v>
      </c>
      <c r="R110" s="114" t="s">
        <v>475</v>
      </c>
      <c r="S110" s="116" t="s">
        <v>462</v>
      </c>
      <c r="T110" s="115">
        <v>1</v>
      </c>
      <c r="U110" s="117">
        <v>150</v>
      </c>
      <c r="V110" s="117">
        <v>420</v>
      </c>
      <c r="W110" s="117">
        <v>12</v>
      </c>
      <c r="X110" s="38" t="s">
        <v>87</v>
      </c>
      <c r="Y110" s="19" t="s">
        <v>463</v>
      </c>
      <c r="Z110" s="19" t="s">
        <v>474</v>
      </c>
      <c r="AA110" s="19"/>
      <c r="AB110" s="19"/>
      <c r="AC110" s="19">
        <v>15</v>
      </c>
      <c r="AD110" s="19" t="s">
        <v>55</v>
      </c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75" t="s">
        <v>60</v>
      </c>
      <c r="AP110" s="118" t="s">
        <v>91</v>
      </c>
      <c r="AQ110" s="119">
        <v>15</v>
      </c>
      <c r="AR110" s="45">
        <f t="shared" si="5"/>
        <v>1</v>
      </c>
    </row>
    <row r="111" ht="124.8" spans="1:44">
      <c r="A111" s="65">
        <v>96</v>
      </c>
      <c r="B111" s="19">
        <v>2025</v>
      </c>
      <c r="C111" s="19" t="s">
        <v>476</v>
      </c>
      <c r="D111" s="19" t="s">
        <v>46</v>
      </c>
      <c r="E111" s="38" t="s">
        <v>47</v>
      </c>
      <c r="F111" s="19" t="s">
        <v>48</v>
      </c>
      <c r="G111" s="38" t="s">
        <v>459</v>
      </c>
      <c r="H111" s="19" t="s">
        <v>477</v>
      </c>
      <c r="I111" s="38" t="s">
        <v>51</v>
      </c>
      <c r="J111" s="7" t="s">
        <v>84</v>
      </c>
      <c r="K111" s="39" t="s">
        <v>356</v>
      </c>
      <c r="L111" s="39" t="s">
        <v>357</v>
      </c>
      <c r="M111" s="39" t="s">
        <v>362</v>
      </c>
      <c r="N111" s="19" t="s">
        <v>55</v>
      </c>
      <c r="O111" s="19">
        <v>35</v>
      </c>
      <c r="P111" s="19">
        <v>35</v>
      </c>
      <c r="Q111" s="19">
        <v>0</v>
      </c>
      <c r="R111" s="19" t="s">
        <v>478</v>
      </c>
      <c r="S111" s="113" t="s">
        <v>462</v>
      </c>
      <c r="T111" s="38">
        <v>1</v>
      </c>
      <c r="U111" s="101">
        <v>57</v>
      </c>
      <c r="V111" s="101">
        <v>130</v>
      </c>
      <c r="W111" s="101">
        <v>11</v>
      </c>
      <c r="X111" s="38" t="s">
        <v>87</v>
      </c>
      <c r="Y111" s="19" t="s">
        <v>463</v>
      </c>
      <c r="Z111" s="19" t="s">
        <v>477</v>
      </c>
      <c r="AA111" s="19"/>
      <c r="AB111" s="19"/>
      <c r="AC111" s="19">
        <v>35</v>
      </c>
      <c r="AD111" s="19" t="s">
        <v>55</v>
      </c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66" t="s">
        <v>60</v>
      </c>
      <c r="AP111" s="120" t="s">
        <v>91</v>
      </c>
      <c r="AQ111" s="64">
        <v>35</v>
      </c>
      <c r="AR111" s="45">
        <f t="shared" si="5"/>
        <v>1</v>
      </c>
    </row>
    <row r="112" ht="93.6" spans="1:44">
      <c r="A112" s="65">
        <v>97</v>
      </c>
      <c r="B112" s="19">
        <v>2025</v>
      </c>
      <c r="C112" s="5" t="s">
        <v>479</v>
      </c>
      <c r="D112" s="19" t="s">
        <v>46</v>
      </c>
      <c r="E112" s="38" t="s">
        <v>47</v>
      </c>
      <c r="F112" s="38" t="s">
        <v>48</v>
      </c>
      <c r="G112" s="38" t="s">
        <v>459</v>
      </c>
      <c r="H112" s="38" t="s">
        <v>480</v>
      </c>
      <c r="I112" s="38" t="s">
        <v>84</v>
      </c>
      <c r="J112" s="7" t="s">
        <v>84</v>
      </c>
      <c r="K112" s="39" t="s">
        <v>356</v>
      </c>
      <c r="L112" s="39" t="s">
        <v>357</v>
      </c>
      <c r="M112" s="39" t="s">
        <v>362</v>
      </c>
      <c r="N112" s="19" t="s">
        <v>55</v>
      </c>
      <c r="O112" s="68">
        <v>60</v>
      </c>
      <c r="P112" s="68">
        <v>60</v>
      </c>
      <c r="Q112" s="68">
        <v>0</v>
      </c>
      <c r="R112" s="38" t="s">
        <v>481</v>
      </c>
      <c r="S112" s="84" t="s">
        <v>482</v>
      </c>
      <c r="T112" s="38">
        <v>1</v>
      </c>
      <c r="U112" s="38">
        <v>35</v>
      </c>
      <c r="V112" s="38">
        <v>105</v>
      </c>
      <c r="W112" s="38">
        <v>12</v>
      </c>
      <c r="X112" s="38" t="s">
        <v>87</v>
      </c>
      <c r="Y112" s="19" t="s">
        <v>463</v>
      </c>
      <c r="Z112" s="38" t="s">
        <v>480</v>
      </c>
      <c r="AA112" s="38"/>
      <c r="AB112" s="38"/>
      <c r="AC112" s="38">
        <v>60</v>
      </c>
      <c r="AD112" s="38" t="s">
        <v>55</v>
      </c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62" t="s">
        <v>60</v>
      </c>
      <c r="AP112" s="121" t="s">
        <v>70</v>
      </c>
      <c r="AQ112" s="122">
        <v>18</v>
      </c>
      <c r="AR112" s="45">
        <f t="shared" si="5"/>
        <v>0.3</v>
      </c>
    </row>
    <row r="113" ht="140.4" spans="1:44">
      <c r="A113" s="19">
        <v>98</v>
      </c>
      <c r="B113" s="38">
        <v>2025</v>
      </c>
      <c r="C113" s="7" t="s">
        <v>483</v>
      </c>
      <c r="D113" s="38" t="s">
        <v>46</v>
      </c>
      <c r="E113" s="38" t="s">
        <v>47</v>
      </c>
      <c r="F113" s="38" t="s">
        <v>48</v>
      </c>
      <c r="G113" s="38" t="s">
        <v>459</v>
      </c>
      <c r="H113" s="38" t="s">
        <v>484</v>
      </c>
      <c r="I113" s="38" t="s">
        <v>84</v>
      </c>
      <c r="J113" s="7" t="s">
        <v>84</v>
      </c>
      <c r="K113" s="39" t="s">
        <v>356</v>
      </c>
      <c r="L113" s="39" t="s">
        <v>357</v>
      </c>
      <c r="M113" s="39" t="s">
        <v>362</v>
      </c>
      <c r="N113" s="19" t="s">
        <v>55</v>
      </c>
      <c r="O113" s="19">
        <v>35</v>
      </c>
      <c r="P113" s="19">
        <v>35</v>
      </c>
      <c r="Q113" s="19">
        <v>0</v>
      </c>
      <c r="R113" s="38" t="s">
        <v>485</v>
      </c>
      <c r="S113" s="113" t="s">
        <v>486</v>
      </c>
      <c r="T113" s="38">
        <v>1</v>
      </c>
      <c r="U113" s="38">
        <v>96</v>
      </c>
      <c r="V113" s="38">
        <v>282</v>
      </c>
      <c r="W113" s="38">
        <v>6</v>
      </c>
      <c r="X113" s="38" t="s">
        <v>58</v>
      </c>
      <c r="Y113" s="19" t="s">
        <v>463</v>
      </c>
      <c r="Z113" s="38" t="s">
        <v>484</v>
      </c>
      <c r="AA113" s="38"/>
      <c r="AB113" s="38"/>
      <c r="AC113" s="38">
        <v>35</v>
      </c>
      <c r="AD113" s="38" t="s">
        <v>55</v>
      </c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75" t="s">
        <v>60</v>
      </c>
      <c r="AP113" s="66" t="s">
        <v>91</v>
      </c>
      <c r="AQ113" s="64">
        <v>35</v>
      </c>
      <c r="AR113" s="45">
        <f t="shared" si="5"/>
        <v>1</v>
      </c>
    </row>
    <row r="114" ht="72" customHeight="1" spans="1:44">
      <c r="A114" s="65">
        <v>99</v>
      </c>
      <c r="B114" s="19">
        <v>2025</v>
      </c>
      <c r="C114" s="19" t="s">
        <v>487</v>
      </c>
      <c r="D114" s="19" t="s">
        <v>249</v>
      </c>
      <c r="E114" s="19" t="s">
        <v>205</v>
      </c>
      <c r="F114" s="19" t="s">
        <v>48</v>
      </c>
      <c r="G114" s="19" t="s">
        <v>206</v>
      </c>
      <c r="H114" s="19" t="s">
        <v>355</v>
      </c>
      <c r="I114" s="38" t="s">
        <v>84</v>
      </c>
      <c r="J114" s="38" t="s">
        <v>51</v>
      </c>
      <c r="K114" s="39" t="s">
        <v>356</v>
      </c>
      <c r="L114" s="39" t="s">
        <v>357</v>
      </c>
      <c r="M114" s="39" t="s">
        <v>362</v>
      </c>
      <c r="N114" s="19" t="s">
        <v>55</v>
      </c>
      <c r="O114" s="19">
        <v>73</v>
      </c>
      <c r="P114" s="19">
        <v>73</v>
      </c>
      <c r="Q114" s="19">
        <v>0</v>
      </c>
      <c r="R114" s="19" t="s">
        <v>488</v>
      </c>
      <c r="S114" s="19" t="s">
        <v>489</v>
      </c>
      <c r="T114" s="19">
        <v>2</v>
      </c>
      <c r="U114" s="19">
        <v>246</v>
      </c>
      <c r="V114" s="19">
        <v>1100</v>
      </c>
      <c r="W114" s="19">
        <f>V114*0.1</f>
        <v>110</v>
      </c>
      <c r="X114" s="38" t="s">
        <v>87</v>
      </c>
      <c r="Y114" s="21" t="s">
        <v>210</v>
      </c>
      <c r="Z114" s="19" t="s">
        <v>355</v>
      </c>
      <c r="AA114" s="19"/>
      <c r="AB114" s="19"/>
      <c r="AC114" s="19">
        <v>73</v>
      </c>
      <c r="AD114" s="19" t="s">
        <v>55</v>
      </c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75" t="s">
        <v>60</v>
      </c>
      <c r="AP114" s="63" t="s">
        <v>91</v>
      </c>
      <c r="AQ114" s="64">
        <v>70.762283</v>
      </c>
      <c r="AR114" s="45">
        <f t="shared" si="5"/>
        <v>0.969346342465753</v>
      </c>
    </row>
    <row r="115" ht="72" customHeight="1" spans="1:44">
      <c r="A115" s="65">
        <v>100</v>
      </c>
      <c r="B115" s="19">
        <v>2025</v>
      </c>
      <c r="C115" s="19" t="s">
        <v>490</v>
      </c>
      <c r="D115" s="19" t="s">
        <v>491</v>
      </c>
      <c r="E115" s="19" t="s">
        <v>205</v>
      </c>
      <c r="F115" s="19" t="s">
        <v>48</v>
      </c>
      <c r="G115" s="19" t="s">
        <v>206</v>
      </c>
      <c r="H115" s="19" t="s">
        <v>492</v>
      </c>
      <c r="I115" s="38" t="s">
        <v>51</v>
      </c>
      <c r="J115" s="7" t="s">
        <v>84</v>
      </c>
      <c r="K115" s="39" t="s">
        <v>356</v>
      </c>
      <c r="L115" s="39" t="s">
        <v>357</v>
      </c>
      <c r="M115" s="39" t="s">
        <v>362</v>
      </c>
      <c r="N115" s="19" t="s">
        <v>55</v>
      </c>
      <c r="O115" s="19">
        <v>70</v>
      </c>
      <c r="P115" s="19">
        <v>70</v>
      </c>
      <c r="Q115" s="19">
        <v>0</v>
      </c>
      <c r="R115" s="19" t="s">
        <v>493</v>
      </c>
      <c r="S115" s="19" t="s">
        <v>489</v>
      </c>
      <c r="T115" s="19">
        <v>2</v>
      </c>
      <c r="U115" s="19">
        <v>810</v>
      </c>
      <c r="V115" s="19">
        <v>3879</v>
      </c>
      <c r="W115" s="19">
        <v>389</v>
      </c>
      <c r="X115" s="38" t="s">
        <v>87</v>
      </c>
      <c r="Y115" s="21" t="s">
        <v>210</v>
      </c>
      <c r="Z115" s="19" t="s">
        <v>492</v>
      </c>
      <c r="AA115" s="19">
        <v>70</v>
      </c>
      <c r="AB115" s="19" t="s">
        <v>55</v>
      </c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75" t="s">
        <v>60</v>
      </c>
      <c r="AP115" s="63" t="s">
        <v>91</v>
      </c>
      <c r="AQ115" s="64">
        <v>67.08017</v>
      </c>
      <c r="AR115" s="45">
        <f t="shared" si="5"/>
        <v>0.958288142857143</v>
      </c>
    </row>
    <row r="116" ht="72" customHeight="1" spans="1:44">
      <c r="A116" s="19">
        <v>101</v>
      </c>
      <c r="B116" s="19">
        <v>2025</v>
      </c>
      <c r="C116" s="19" t="s">
        <v>494</v>
      </c>
      <c r="D116" s="19" t="s">
        <v>46</v>
      </c>
      <c r="E116" s="19" t="s">
        <v>205</v>
      </c>
      <c r="F116" s="19" t="s">
        <v>48</v>
      </c>
      <c r="G116" s="19" t="s">
        <v>206</v>
      </c>
      <c r="H116" s="19" t="s">
        <v>495</v>
      </c>
      <c r="I116" s="38" t="s">
        <v>51</v>
      </c>
      <c r="J116" s="7" t="s">
        <v>84</v>
      </c>
      <c r="K116" s="39" t="s">
        <v>356</v>
      </c>
      <c r="L116" s="39" t="s">
        <v>357</v>
      </c>
      <c r="M116" s="39" t="s">
        <v>362</v>
      </c>
      <c r="N116" s="19" t="s">
        <v>55</v>
      </c>
      <c r="O116" s="19">
        <v>46</v>
      </c>
      <c r="P116" s="19">
        <v>46</v>
      </c>
      <c r="Q116" s="19">
        <v>0</v>
      </c>
      <c r="R116" s="19" t="s">
        <v>496</v>
      </c>
      <c r="S116" s="19" t="s">
        <v>497</v>
      </c>
      <c r="T116" s="19">
        <v>1</v>
      </c>
      <c r="U116" s="19" t="s">
        <v>498</v>
      </c>
      <c r="V116" s="19">
        <v>183</v>
      </c>
      <c r="W116" s="19">
        <v>18</v>
      </c>
      <c r="X116" s="38" t="s">
        <v>87</v>
      </c>
      <c r="Y116" s="21" t="s">
        <v>210</v>
      </c>
      <c r="Z116" s="19" t="s">
        <v>495</v>
      </c>
      <c r="AA116" s="19"/>
      <c r="AB116" s="19"/>
      <c r="AC116" s="19">
        <v>46</v>
      </c>
      <c r="AD116" s="19" t="s">
        <v>55</v>
      </c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75" t="s">
        <v>60</v>
      </c>
      <c r="AP116" s="74" t="s">
        <v>70</v>
      </c>
      <c r="AQ116" s="64">
        <v>33.12</v>
      </c>
      <c r="AR116" s="45">
        <f t="shared" si="5"/>
        <v>0.72</v>
      </c>
    </row>
    <row r="117" ht="72" customHeight="1" spans="1:44">
      <c r="A117" s="65">
        <v>102</v>
      </c>
      <c r="B117" s="19">
        <v>2025</v>
      </c>
      <c r="C117" s="19" t="s">
        <v>499</v>
      </c>
      <c r="D117" s="19" t="s">
        <v>249</v>
      </c>
      <c r="E117" s="19" t="s">
        <v>205</v>
      </c>
      <c r="F117" s="19" t="s">
        <v>48</v>
      </c>
      <c r="G117" s="19" t="s">
        <v>206</v>
      </c>
      <c r="H117" s="19" t="s">
        <v>500</v>
      </c>
      <c r="I117" s="38" t="s">
        <v>84</v>
      </c>
      <c r="J117" s="38" t="s">
        <v>51</v>
      </c>
      <c r="K117" s="39" t="s">
        <v>356</v>
      </c>
      <c r="L117" s="39" t="s">
        <v>357</v>
      </c>
      <c r="M117" s="39" t="s">
        <v>362</v>
      </c>
      <c r="N117" s="19" t="s">
        <v>55</v>
      </c>
      <c r="O117" s="19">
        <v>44</v>
      </c>
      <c r="P117" s="19">
        <v>44</v>
      </c>
      <c r="Q117" s="19">
        <v>0</v>
      </c>
      <c r="R117" s="19" t="s">
        <v>501</v>
      </c>
      <c r="S117" s="19" t="s">
        <v>489</v>
      </c>
      <c r="T117" s="19">
        <v>1</v>
      </c>
      <c r="U117" s="19">
        <v>42</v>
      </c>
      <c r="V117" s="19">
        <v>157</v>
      </c>
      <c r="W117" s="19">
        <v>17</v>
      </c>
      <c r="X117" s="38" t="s">
        <v>87</v>
      </c>
      <c r="Y117" s="21" t="s">
        <v>210</v>
      </c>
      <c r="Z117" s="19" t="s">
        <v>500</v>
      </c>
      <c r="AA117" s="19"/>
      <c r="AB117" s="19"/>
      <c r="AC117" s="19">
        <v>44</v>
      </c>
      <c r="AD117" s="19" t="s">
        <v>55</v>
      </c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75" t="s">
        <v>60</v>
      </c>
      <c r="AP117" s="63" t="s">
        <v>91</v>
      </c>
      <c r="AQ117" s="64">
        <v>42.440563</v>
      </c>
      <c r="AR117" s="45">
        <f t="shared" si="5"/>
        <v>0.96455825</v>
      </c>
    </row>
    <row r="118" ht="72" customHeight="1" spans="1:44">
      <c r="A118" s="65">
        <v>103</v>
      </c>
      <c r="B118" s="38">
        <v>2025</v>
      </c>
      <c r="C118" s="19" t="s">
        <v>502</v>
      </c>
      <c r="D118" s="19" t="s">
        <v>133</v>
      </c>
      <c r="E118" s="19" t="s">
        <v>205</v>
      </c>
      <c r="F118" s="19" t="s">
        <v>48</v>
      </c>
      <c r="G118" s="19" t="s">
        <v>206</v>
      </c>
      <c r="H118" s="19" t="s">
        <v>500</v>
      </c>
      <c r="I118" s="38" t="s">
        <v>84</v>
      </c>
      <c r="J118" s="38" t="s">
        <v>51</v>
      </c>
      <c r="K118" s="39" t="s">
        <v>356</v>
      </c>
      <c r="L118" s="39" t="s">
        <v>357</v>
      </c>
      <c r="M118" s="39" t="s">
        <v>362</v>
      </c>
      <c r="N118" s="19" t="s">
        <v>55</v>
      </c>
      <c r="O118" s="19">
        <v>21</v>
      </c>
      <c r="P118" s="19">
        <v>21</v>
      </c>
      <c r="Q118" s="19">
        <v>0</v>
      </c>
      <c r="R118" s="19" t="s">
        <v>503</v>
      </c>
      <c r="S118" s="19" t="s">
        <v>489</v>
      </c>
      <c r="T118" s="19">
        <v>1</v>
      </c>
      <c r="U118" s="19">
        <v>67</v>
      </c>
      <c r="V118" s="19">
        <v>208</v>
      </c>
      <c r="W118" s="19">
        <v>20</v>
      </c>
      <c r="X118" s="38" t="s">
        <v>87</v>
      </c>
      <c r="Y118" s="19" t="s">
        <v>210</v>
      </c>
      <c r="Z118" s="19" t="s">
        <v>500</v>
      </c>
      <c r="AA118" s="19"/>
      <c r="AB118" s="19"/>
      <c r="AC118" s="19"/>
      <c r="AD118" s="19"/>
      <c r="AE118" s="19"/>
      <c r="AF118" s="19"/>
      <c r="AG118" s="19">
        <v>21</v>
      </c>
      <c r="AH118" s="19" t="s">
        <v>55</v>
      </c>
      <c r="AI118" s="19"/>
      <c r="AJ118" s="19"/>
      <c r="AK118" s="19"/>
      <c r="AL118" s="19"/>
      <c r="AM118" s="19"/>
      <c r="AN118" s="19"/>
      <c r="AO118" s="75" t="s">
        <v>60</v>
      </c>
      <c r="AP118" s="63" t="s">
        <v>91</v>
      </c>
      <c r="AQ118" s="64">
        <v>14.566448</v>
      </c>
      <c r="AR118" s="45">
        <f t="shared" si="5"/>
        <v>0.693640380952381</v>
      </c>
    </row>
    <row r="119" ht="72" customHeight="1" spans="1:44">
      <c r="A119" s="19">
        <v>104</v>
      </c>
      <c r="B119" s="38">
        <v>2025</v>
      </c>
      <c r="C119" s="19" t="s">
        <v>504</v>
      </c>
      <c r="D119" s="19" t="s">
        <v>46</v>
      </c>
      <c r="E119" s="38" t="s">
        <v>47</v>
      </c>
      <c r="F119" s="38" t="s">
        <v>48</v>
      </c>
      <c r="G119" s="38" t="s">
        <v>213</v>
      </c>
      <c r="H119" s="19" t="s">
        <v>214</v>
      </c>
      <c r="I119" s="38" t="s">
        <v>84</v>
      </c>
      <c r="J119" s="7" t="s">
        <v>84</v>
      </c>
      <c r="K119" s="39" t="s">
        <v>356</v>
      </c>
      <c r="L119" s="39" t="s">
        <v>357</v>
      </c>
      <c r="M119" s="39" t="s">
        <v>362</v>
      </c>
      <c r="N119" s="19" t="s">
        <v>55</v>
      </c>
      <c r="O119" s="123">
        <v>15</v>
      </c>
      <c r="P119" s="123">
        <v>15</v>
      </c>
      <c r="Q119" s="19">
        <v>0</v>
      </c>
      <c r="R119" s="19" t="s">
        <v>505</v>
      </c>
      <c r="S119" s="38" t="s">
        <v>439</v>
      </c>
      <c r="T119" s="38">
        <v>1</v>
      </c>
      <c r="U119" s="38">
        <v>135</v>
      </c>
      <c r="V119" s="38">
        <v>539</v>
      </c>
      <c r="W119" s="38">
        <v>63</v>
      </c>
      <c r="X119" s="38" t="s">
        <v>58</v>
      </c>
      <c r="Y119" s="7" t="s">
        <v>217</v>
      </c>
      <c r="Z119" s="19" t="s">
        <v>214</v>
      </c>
      <c r="AA119" s="19"/>
      <c r="AB119" s="19"/>
      <c r="AC119" s="19">
        <v>15</v>
      </c>
      <c r="AD119" s="19" t="s">
        <v>55</v>
      </c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62" t="s">
        <v>60</v>
      </c>
      <c r="AP119" s="63" t="s">
        <v>91</v>
      </c>
      <c r="AQ119" s="64">
        <f>15*0.97</f>
        <v>14.55</v>
      </c>
      <c r="AR119" s="45">
        <f t="shared" si="5"/>
        <v>0.97</v>
      </c>
    </row>
    <row r="120" ht="72" customHeight="1" spans="1:44">
      <c r="A120" s="65">
        <v>105</v>
      </c>
      <c r="B120" s="38">
        <v>2025</v>
      </c>
      <c r="C120" s="38" t="s">
        <v>506</v>
      </c>
      <c r="D120" s="38" t="s">
        <v>46</v>
      </c>
      <c r="E120" s="38" t="s">
        <v>47</v>
      </c>
      <c r="F120" s="38" t="s">
        <v>48</v>
      </c>
      <c r="G120" s="38" t="s">
        <v>213</v>
      </c>
      <c r="H120" s="38" t="s">
        <v>507</v>
      </c>
      <c r="I120" s="38" t="s">
        <v>51</v>
      </c>
      <c r="J120" s="7" t="s">
        <v>51</v>
      </c>
      <c r="K120" s="39" t="s">
        <v>356</v>
      </c>
      <c r="L120" s="39" t="s">
        <v>357</v>
      </c>
      <c r="M120" s="39" t="s">
        <v>362</v>
      </c>
      <c r="N120" s="19" t="s">
        <v>55</v>
      </c>
      <c r="O120" s="40">
        <v>45</v>
      </c>
      <c r="P120" s="40">
        <v>45</v>
      </c>
      <c r="Q120" s="40">
        <v>0</v>
      </c>
      <c r="R120" s="38" t="s">
        <v>508</v>
      </c>
      <c r="S120" s="38" t="s">
        <v>439</v>
      </c>
      <c r="T120" s="38">
        <v>1</v>
      </c>
      <c r="U120" s="38">
        <v>286</v>
      </c>
      <c r="V120" s="38">
        <v>680</v>
      </c>
      <c r="W120" s="38">
        <v>56</v>
      </c>
      <c r="X120" s="38" t="s">
        <v>58</v>
      </c>
      <c r="Y120" s="7" t="s">
        <v>217</v>
      </c>
      <c r="Z120" s="38" t="s">
        <v>507</v>
      </c>
      <c r="AA120" s="38"/>
      <c r="AB120" s="38"/>
      <c r="AC120" s="38">
        <v>45</v>
      </c>
      <c r="AD120" s="38" t="s">
        <v>55</v>
      </c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62" t="s">
        <v>60</v>
      </c>
      <c r="AP120" s="74" t="s">
        <v>70</v>
      </c>
      <c r="AQ120" s="64">
        <f>45*0.97</f>
        <v>43.65</v>
      </c>
      <c r="AR120" s="45">
        <f t="shared" si="5"/>
        <v>0.97</v>
      </c>
    </row>
    <row r="121" ht="72" customHeight="1" spans="1:44">
      <c r="A121" s="65">
        <v>106</v>
      </c>
      <c r="B121" s="38">
        <v>2025</v>
      </c>
      <c r="C121" s="38" t="s">
        <v>509</v>
      </c>
      <c r="D121" s="38" t="s">
        <v>46</v>
      </c>
      <c r="E121" s="38" t="s">
        <v>47</v>
      </c>
      <c r="F121" s="38" t="s">
        <v>48</v>
      </c>
      <c r="G121" s="38" t="s">
        <v>213</v>
      </c>
      <c r="H121" s="38" t="s">
        <v>507</v>
      </c>
      <c r="I121" s="38" t="s">
        <v>51</v>
      </c>
      <c r="J121" s="7" t="s">
        <v>51</v>
      </c>
      <c r="K121" s="39" t="s">
        <v>356</v>
      </c>
      <c r="L121" s="39" t="s">
        <v>357</v>
      </c>
      <c r="M121" s="39" t="s">
        <v>362</v>
      </c>
      <c r="N121" s="19" t="s">
        <v>55</v>
      </c>
      <c r="O121" s="40">
        <v>82</v>
      </c>
      <c r="P121" s="40">
        <v>82</v>
      </c>
      <c r="Q121" s="40">
        <v>0</v>
      </c>
      <c r="R121" s="38" t="s">
        <v>510</v>
      </c>
      <c r="S121" s="38" t="s">
        <v>439</v>
      </c>
      <c r="T121" s="38">
        <v>1</v>
      </c>
      <c r="U121" s="38">
        <v>286</v>
      </c>
      <c r="V121" s="38">
        <v>680</v>
      </c>
      <c r="W121" s="38">
        <v>56</v>
      </c>
      <c r="X121" s="38" t="s">
        <v>58</v>
      </c>
      <c r="Y121" s="7" t="s">
        <v>217</v>
      </c>
      <c r="Z121" s="38" t="s">
        <v>507</v>
      </c>
      <c r="AA121" s="38"/>
      <c r="AB121" s="38"/>
      <c r="AC121" s="38">
        <v>82</v>
      </c>
      <c r="AD121" s="38" t="s">
        <v>55</v>
      </c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62" t="s">
        <v>60</v>
      </c>
      <c r="AP121" s="74" t="s">
        <v>70</v>
      </c>
      <c r="AQ121" s="64">
        <v>65.6</v>
      </c>
      <c r="AR121" s="45">
        <f t="shared" si="5"/>
        <v>0.8</v>
      </c>
    </row>
    <row r="122" ht="72" customHeight="1" spans="1:44">
      <c r="A122" s="19">
        <v>107</v>
      </c>
      <c r="B122" s="38">
        <v>2025</v>
      </c>
      <c r="C122" s="86" t="s">
        <v>511</v>
      </c>
      <c r="D122" s="86" t="s">
        <v>46</v>
      </c>
      <c r="E122" s="7" t="s">
        <v>512</v>
      </c>
      <c r="F122" s="7" t="s">
        <v>48</v>
      </c>
      <c r="G122" s="7" t="s">
        <v>213</v>
      </c>
      <c r="H122" s="86" t="s">
        <v>507</v>
      </c>
      <c r="I122" s="38" t="s">
        <v>51</v>
      </c>
      <c r="J122" s="7" t="s">
        <v>51</v>
      </c>
      <c r="K122" s="39" t="s">
        <v>356</v>
      </c>
      <c r="L122" s="39" t="s">
        <v>357</v>
      </c>
      <c r="M122" s="39" t="s">
        <v>362</v>
      </c>
      <c r="N122" s="19" t="s">
        <v>55</v>
      </c>
      <c r="O122" s="77">
        <v>15</v>
      </c>
      <c r="P122" s="77">
        <v>15</v>
      </c>
      <c r="Q122" s="40">
        <v>0</v>
      </c>
      <c r="R122" s="7" t="s">
        <v>513</v>
      </c>
      <c r="S122" s="68" t="s">
        <v>514</v>
      </c>
      <c r="T122" s="77">
        <v>1</v>
      </c>
      <c r="U122" s="77">
        <v>46</v>
      </c>
      <c r="V122" s="77">
        <v>108</v>
      </c>
      <c r="W122" s="77">
        <v>29</v>
      </c>
      <c r="X122" s="124" t="s">
        <v>58</v>
      </c>
      <c r="Y122" s="7" t="s">
        <v>217</v>
      </c>
      <c r="Z122" s="86" t="s">
        <v>507</v>
      </c>
      <c r="AA122" s="86"/>
      <c r="AB122" s="86"/>
      <c r="AC122" s="86">
        <v>15</v>
      </c>
      <c r="AD122" s="86" t="s">
        <v>55</v>
      </c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62" t="s">
        <v>60</v>
      </c>
      <c r="AP122" s="74" t="s">
        <v>70</v>
      </c>
      <c r="AQ122" s="64">
        <v>24</v>
      </c>
      <c r="AR122" s="45">
        <f t="shared" si="5"/>
        <v>1.6</v>
      </c>
    </row>
    <row r="123" ht="72" customHeight="1" spans="1:44">
      <c r="A123" s="65">
        <v>108</v>
      </c>
      <c r="B123" s="38">
        <v>2025</v>
      </c>
      <c r="C123" s="38" t="s">
        <v>515</v>
      </c>
      <c r="D123" s="38" t="s">
        <v>46</v>
      </c>
      <c r="E123" s="38" t="s">
        <v>47</v>
      </c>
      <c r="F123" s="38" t="s">
        <v>48</v>
      </c>
      <c r="G123" s="38" t="s">
        <v>213</v>
      </c>
      <c r="H123" s="38" t="s">
        <v>507</v>
      </c>
      <c r="I123" s="38" t="s">
        <v>51</v>
      </c>
      <c r="J123" s="7" t="s">
        <v>51</v>
      </c>
      <c r="K123" s="39" t="s">
        <v>356</v>
      </c>
      <c r="L123" s="39" t="s">
        <v>357</v>
      </c>
      <c r="M123" s="39" t="s">
        <v>362</v>
      </c>
      <c r="N123" s="19" t="s">
        <v>55</v>
      </c>
      <c r="O123" s="40">
        <v>20</v>
      </c>
      <c r="P123" s="40">
        <v>20</v>
      </c>
      <c r="Q123" s="40">
        <v>0</v>
      </c>
      <c r="R123" s="38" t="s">
        <v>516</v>
      </c>
      <c r="S123" s="38" t="s">
        <v>439</v>
      </c>
      <c r="T123" s="38">
        <v>1</v>
      </c>
      <c r="U123" s="38">
        <v>286</v>
      </c>
      <c r="V123" s="38">
        <v>680</v>
      </c>
      <c r="W123" s="38">
        <v>56</v>
      </c>
      <c r="X123" s="38" t="s">
        <v>58</v>
      </c>
      <c r="Y123" s="7" t="s">
        <v>217</v>
      </c>
      <c r="Z123" s="38" t="s">
        <v>507</v>
      </c>
      <c r="AA123" s="38"/>
      <c r="AB123" s="38"/>
      <c r="AC123" s="38"/>
      <c r="AD123" s="38"/>
      <c r="AE123" s="38"/>
      <c r="AF123" s="38"/>
      <c r="AG123" s="38">
        <v>20</v>
      </c>
      <c r="AH123" s="38" t="s">
        <v>55</v>
      </c>
      <c r="AI123" s="38"/>
      <c r="AJ123" s="38"/>
      <c r="AK123" s="38"/>
      <c r="AL123" s="38"/>
      <c r="AM123" s="38"/>
      <c r="AN123" s="38"/>
      <c r="AO123" s="62" t="s">
        <v>60</v>
      </c>
      <c r="AP123" s="63" t="s">
        <v>91</v>
      </c>
      <c r="AQ123" s="64">
        <v>19.4</v>
      </c>
      <c r="AR123" s="45">
        <f t="shared" si="5"/>
        <v>0.97</v>
      </c>
    </row>
    <row r="124" ht="72" customHeight="1" spans="1:44">
      <c r="A124" s="65">
        <v>109</v>
      </c>
      <c r="B124" s="38">
        <v>2025</v>
      </c>
      <c r="C124" s="38" t="s">
        <v>517</v>
      </c>
      <c r="D124" s="38" t="s">
        <v>46</v>
      </c>
      <c r="E124" s="38" t="s">
        <v>64</v>
      </c>
      <c r="F124" s="38" t="s">
        <v>48</v>
      </c>
      <c r="G124" s="38" t="s">
        <v>119</v>
      </c>
      <c r="H124" s="38" t="s">
        <v>129</v>
      </c>
      <c r="I124" s="38" t="s">
        <v>51</v>
      </c>
      <c r="J124" s="38" t="s">
        <v>51</v>
      </c>
      <c r="K124" s="39" t="s">
        <v>356</v>
      </c>
      <c r="L124" s="39" t="s">
        <v>357</v>
      </c>
      <c r="M124" s="39" t="s">
        <v>362</v>
      </c>
      <c r="N124" s="19" t="s">
        <v>55</v>
      </c>
      <c r="O124" s="38">
        <v>40</v>
      </c>
      <c r="P124" s="38">
        <v>40</v>
      </c>
      <c r="Q124" s="38">
        <v>0</v>
      </c>
      <c r="R124" s="38" t="s">
        <v>518</v>
      </c>
      <c r="S124" s="84" t="s">
        <v>519</v>
      </c>
      <c r="T124" s="38">
        <v>1</v>
      </c>
      <c r="U124" s="38">
        <v>31</v>
      </c>
      <c r="V124" s="38">
        <v>236</v>
      </c>
      <c r="W124" s="38">
        <v>40</v>
      </c>
      <c r="X124" s="38" t="s">
        <v>58</v>
      </c>
      <c r="Y124" s="125" t="s">
        <v>119</v>
      </c>
      <c r="Z124" s="38" t="s">
        <v>129</v>
      </c>
      <c r="AA124" s="38"/>
      <c r="AB124" s="38"/>
      <c r="AC124" s="38">
        <v>40</v>
      </c>
      <c r="AD124" s="38" t="s">
        <v>55</v>
      </c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62" t="s">
        <v>60</v>
      </c>
      <c r="AP124" s="66" t="s">
        <v>91</v>
      </c>
      <c r="AQ124" s="64">
        <v>38.8</v>
      </c>
      <c r="AR124" s="45">
        <f t="shared" si="5"/>
        <v>0.97</v>
      </c>
    </row>
    <row r="125" ht="72" customHeight="1" spans="1:44">
      <c r="A125" s="19">
        <v>110</v>
      </c>
      <c r="B125" s="7">
        <v>2025</v>
      </c>
      <c r="C125" s="7" t="s">
        <v>520</v>
      </c>
      <c r="D125" s="7" t="s">
        <v>46</v>
      </c>
      <c r="E125" s="7" t="s">
        <v>64</v>
      </c>
      <c r="F125" s="7" t="s">
        <v>48</v>
      </c>
      <c r="G125" s="7" t="s">
        <v>119</v>
      </c>
      <c r="H125" s="7" t="s">
        <v>227</v>
      </c>
      <c r="I125" s="38" t="s">
        <v>84</v>
      </c>
      <c r="J125" s="38" t="s">
        <v>51</v>
      </c>
      <c r="K125" s="39" t="s">
        <v>356</v>
      </c>
      <c r="L125" s="39" t="s">
        <v>357</v>
      </c>
      <c r="M125" s="39" t="s">
        <v>362</v>
      </c>
      <c r="N125" s="19" t="s">
        <v>55</v>
      </c>
      <c r="O125" s="7">
        <v>28</v>
      </c>
      <c r="P125" s="7">
        <v>28</v>
      </c>
      <c r="Q125" s="70">
        <v>0</v>
      </c>
      <c r="R125" s="7" t="s">
        <v>521</v>
      </c>
      <c r="S125" s="31" t="s">
        <v>522</v>
      </c>
      <c r="T125" s="7">
        <v>3</v>
      </c>
      <c r="U125" s="7">
        <v>136</v>
      </c>
      <c r="V125" s="7">
        <v>476</v>
      </c>
      <c r="W125" s="7">
        <v>23</v>
      </c>
      <c r="X125" s="7" t="s">
        <v>58</v>
      </c>
      <c r="Y125" s="126" t="s">
        <v>119</v>
      </c>
      <c r="Z125" s="7" t="s">
        <v>227</v>
      </c>
      <c r="AA125" s="7"/>
      <c r="AB125" s="7"/>
      <c r="AC125" s="7">
        <v>28</v>
      </c>
      <c r="AD125" s="7" t="s">
        <v>55</v>
      </c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62" t="s">
        <v>60</v>
      </c>
      <c r="AP125" s="66" t="s">
        <v>91</v>
      </c>
      <c r="AQ125" s="64">
        <v>27.16</v>
      </c>
      <c r="AR125" s="45">
        <f t="shared" si="5"/>
        <v>0.97</v>
      </c>
    </row>
    <row r="126" ht="72" customHeight="1" spans="1:44">
      <c r="A126" s="65">
        <v>111</v>
      </c>
      <c r="B126" s="38">
        <v>2025</v>
      </c>
      <c r="C126" s="71" t="s">
        <v>523</v>
      </c>
      <c r="D126" s="71" t="s">
        <v>46</v>
      </c>
      <c r="E126" s="71" t="s">
        <v>64</v>
      </c>
      <c r="F126" s="71" t="s">
        <v>48</v>
      </c>
      <c r="G126" s="71" t="s">
        <v>119</v>
      </c>
      <c r="H126" s="71" t="s">
        <v>524</v>
      </c>
      <c r="I126" s="38" t="s">
        <v>84</v>
      </c>
      <c r="J126" s="71" t="s">
        <v>84</v>
      </c>
      <c r="K126" s="127" t="s">
        <v>356</v>
      </c>
      <c r="L126" s="127" t="s">
        <v>357</v>
      </c>
      <c r="M126" s="127" t="s">
        <v>362</v>
      </c>
      <c r="N126" s="67" t="s">
        <v>55</v>
      </c>
      <c r="O126" s="71">
        <v>80</v>
      </c>
      <c r="P126" s="71">
        <v>80</v>
      </c>
      <c r="Q126" s="71">
        <v>0</v>
      </c>
      <c r="R126" s="71" t="s">
        <v>525</v>
      </c>
      <c r="S126" s="73" t="s">
        <v>526</v>
      </c>
      <c r="T126" s="71">
        <v>2</v>
      </c>
      <c r="U126" s="71">
        <v>50</v>
      </c>
      <c r="V126" s="71">
        <v>189</v>
      </c>
      <c r="W126" s="71">
        <v>19</v>
      </c>
      <c r="X126" s="71" t="s">
        <v>58</v>
      </c>
      <c r="Y126" s="128" t="s">
        <v>119</v>
      </c>
      <c r="Z126" s="5" t="s">
        <v>524</v>
      </c>
      <c r="AA126" s="5"/>
      <c r="AB126" s="5"/>
      <c r="AC126" s="5"/>
      <c r="AD126" s="5"/>
      <c r="AE126" s="5"/>
      <c r="AF126" s="5"/>
      <c r="AG126" s="5">
        <v>80</v>
      </c>
      <c r="AH126" s="5" t="s">
        <v>55</v>
      </c>
      <c r="AI126" s="5"/>
      <c r="AJ126" s="5"/>
      <c r="AK126" s="5"/>
      <c r="AL126" s="5"/>
      <c r="AM126" s="5"/>
      <c r="AN126" s="5"/>
      <c r="AO126" s="62" t="s">
        <v>302</v>
      </c>
      <c r="AP126" s="74" t="s">
        <v>70</v>
      </c>
      <c r="AQ126" s="64">
        <v>24</v>
      </c>
      <c r="AR126" s="45">
        <f t="shared" si="5"/>
        <v>0.3</v>
      </c>
    </row>
    <row r="127" ht="72" customHeight="1" spans="1:44">
      <c r="A127" s="19">
        <v>112</v>
      </c>
      <c r="B127" s="38">
        <v>2025</v>
      </c>
      <c r="C127" s="38" t="s">
        <v>527</v>
      </c>
      <c r="D127" s="38" t="s">
        <v>46</v>
      </c>
      <c r="E127" s="38" t="s">
        <v>47</v>
      </c>
      <c r="F127" s="38" t="s">
        <v>48</v>
      </c>
      <c r="G127" s="38" t="s">
        <v>82</v>
      </c>
      <c r="H127" s="38" t="s">
        <v>232</v>
      </c>
      <c r="I127" s="38" t="s">
        <v>84</v>
      </c>
      <c r="J127" s="7" t="s">
        <v>51</v>
      </c>
      <c r="K127" s="39" t="s">
        <v>356</v>
      </c>
      <c r="L127" s="39" t="s">
        <v>357</v>
      </c>
      <c r="M127" s="39" t="s">
        <v>362</v>
      </c>
      <c r="N127" s="19" t="s">
        <v>55</v>
      </c>
      <c r="O127" s="40">
        <v>40</v>
      </c>
      <c r="P127" s="40">
        <v>40</v>
      </c>
      <c r="Q127" s="40">
        <v>0</v>
      </c>
      <c r="R127" s="38" t="s">
        <v>528</v>
      </c>
      <c r="S127" s="38" t="s">
        <v>364</v>
      </c>
      <c r="T127" s="38">
        <v>1</v>
      </c>
      <c r="U127" s="38">
        <v>379</v>
      </c>
      <c r="V127" s="38">
        <v>1321</v>
      </c>
      <c r="W127" s="38">
        <v>10</v>
      </c>
      <c r="X127" s="38" t="s">
        <v>58</v>
      </c>
      <c r="Y127" s="125" t="s">
        <v>144</v>
      </c>
      <c r="Z127" s="38" t="s">
        <v>232</v>
      </c>
      <c r="AA127" s="38"/>
      <c r="AB127" s="38"/>
      <c r="AC127" s="38">
        <v>40</v>
      </c>
      <c r="AD127" s="38" t="s">
        <v>55</v>
      </c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62" t="s">
        <v>60</v>
      </c>
      <c r="AP127" s="63" t="s">
        <v>91</v>
      </c>
      <c r="AQ127" s="64">
        <v>40</v>
      </c>
      <c r="AR127" s="45">
        <f t="shared" si="5"/>
        <v>1</v>
      </c>
    </row>
    <row r="128" ht="72" customHeight="1" spans="1:44">
      <c r="A128" s="65">
        <v>113</v>
      </c>
      <c r="B128" s="38">
        <v>2025</v>
      </c>
      <c r="C128" s="38" t="s">
        <v>529</v>
      </c>
      <c r="D128" s="38" t="s">
        <v>46</v>
      </c>
      <c r="E128" s="38" t="s">
        <v>47</v>
      </c>
      <c r="F128" s="38" t="s">
        <v>48</v>
      </c>
      <c r="G128" s="38" t="s">
        <v>82</v>
      </c>
      <c r="H128" s="38" t="s">
        <v>141</v>
      </c>
      <c r="I128" s="38" t="s">
        <v>84</v>
      </c>
      <c r="J128" s="38" t="s">
        <v>84</v>
      </c>
      <c r="K128" s="39" t="s">
        <v>356</v>
      </c>
      <c r="L128" s="39" t="s">
        <v>357</v>
      </c>
      <c r="M128" s="39" t="s">
        <v>362</v>
      </c>
      <c r="N128" s="19" t="s">
        <v>55</v>
      </c>
      <c r="O128" s="40">
        <v>35</v>
      </c>
      <c r="P128" s="40">
        <v>35</v>
      </c>
      <c r="Q128" s="40">
        <v>0</v>
      </c>
      <c r="R128" s="38" t="s">
        <v>530</v>
      </c>
      <c r="S128" s="38" t="s">
        <v>531</v>
      </c>
      <c r="T128" s="38">
        <v>1</v>
      </c>
      <c r="U128" s="38">
        <v>35</v>
      </c>
      <c r="V128" s="38">
        <v>106</v>
      </c>
      <c r="W128" s="38">
        <v>8</v>
      </c>
      <c r="X128" s="38" t="s">
        <v>58</v>
      </c>
      <c r="Y128" s="125" t="s">
        <v>144</v>
      </c>
      <c r="Z128" s="38" t="s">
        <v>141</v>
      </c>
      <c r="AA128" s="38"/>
      <c r="AB128" s="38"/>
      <c r="AC128" s="38">
        <v>35</v>
      </c>
      <c r="AD128" s="38" t="s">
        <v>55</v>
      </c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62" t="s">
        <v>60</v>
      </c>
      <c r="AP128" s="63" t="s">
        <v>91</v>
      </c>
      <c r="AQ128" s="64">
        <v>35</v>
      </c>
      <c r="AR128" s="45">
        <f t="shared" si="5"/>
        <v>1</v>
      </c>
    </row>
    <row r="129" ht="72" customHeight="1" spans="1:44">
      <c r="A129" s="65">
        <v>114</v>
      </c>
      <c r="B129" s="7">
        <v>2025</v>
      </c>
      <c r="C129" s="7" t="s">
        <v>532</v>
      </c>
      <c r="D129" s="38" t="s">
        <v>46</v>
      </c>
      <c r="E129" s="38" t="s">
        <v>47</v>
      </c>
      <c r="F129" s="7" t="s">
        <v>48</v>
      </c>
      <c r="G129" s="7" t="s">
        <v>146</v>
      </c>
      <c r="H129" s="7" t="s">
        <v>533</v>
      </c>
      <c r="I129" s="38" t="s">
        <v>84</v>
      </c>
      <c r="J129" s="59" t="s">
        <v>84</v>
      </c>
      <c r="K129" s="39" t="s">
        <v>356</v>
      </c>
      <c r="L129" s="39" t="s">
        <v>357</v>
      </c>
      <c r="M129" s="39" t="s">
        <v>362</v>
      </c>
      <c r="N129" s="19" t="s">
        <v>55</v>
      </c>
      <c r="O129" s="40">
        <v>48</v>
      </c>
      <c r="P129" s="40">
        <v>48</v>
      </c>
      <c r="Q129" s="40">
        <v>0</v>
      </c>
      <c r="R129" s="129" t="s">
        <v>534</v>
      </c>
      <c r="S129" s="31" t="s">
        <v>535</v>
      </c>
      <c r="T129" s="7">
        <v>1</v>
      </c>
      <c r="U129" s="7">
        <v>106</v>
      </c>
      <c r="V129" s="7">
        <v>412</v>
      </c>
      <c r="W129" s="7">
        <v>78</v>
      </c>
      <c r="X129" s="38" t="s">
        <v>87</v>
      </c>
      <c r="Y129" s="126" t="s">
        <v>150</v>
      </c>
      <c r="Z129" s="7" t="s">
        <v>533</v>
      </c>
      <c r="AA129" s="7"/>
      <c r="AB129" s="7"/>
      <c r="AC129" s="7">
        <v>48</v>
      </c>
      <c r="AD129" s="7" t="s">
        <v>55</v>
      </c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62" t="s">
        <v>60</v>
      </c>
      <c r="AP129" s="63" t="s">
        <v>91</v>
      </c>
      <c r="AQ129" s="64">
        <v>38.4</v>
      </c>
      <c r="AR129" s="45">
        <f t="shared" si="5"/>
        <v>0.8</v>
      </c>
    </row>
    <row r="130" ht="72" customHeight="1" spans="1:44">
      <c r="A130" s="65">
        <v>115</v>
      </c>
      <c r="B130" s="7">
        <v>2025</v>
      </c>
      <c r="C130" s="7" t="s">
        <v>536</v>
      </c>
      <c r="D130" s="38" t="s">
        <v>46</v>
      </c>
      <c r="E130" s="38" t="s">
        <v>47</v>
      </c>
      <c r="F130" s="7" t="s">
        <v>48</v>
      </c>
      <c r="G130" s="7" t="s">
        <v>146</v>
      </c>
      <c r="H130" s="7" t="s">
        <v>292</v>
      </c>
      <c r="I130" s="38" t="s">
        <v>84</v>
      </c>
      <c r="J130" s="38" t="s">
        <v>51</v>
      </c>
      <c r="K130" s="39" t="s">
        <v>356</v>
      </c>
      <c r="L130" s="39" t="s">
        <v>357</v>
      </c>
      <c r="M130" s="39" t="s">
        <v>362</v>
      </c>
      <c r="N130" s="19" t="s">
        <v>55</v>
      </c>
      <c r="O130" s="40">
        <v>40</v>
      </c>
      <c r="P130" s="40">
        <v>40</v>
      </c>
      <c r="Q130" s="40">
        <v>0</v>
      </c>
      <c r="R130" s="129" t="s">
        <v>537</v>
      </c>
      <c r="S130" s="31" t="s">
        <v>535</v>
      </c>
      <c r="T130" s="7">
        <v>2</v>
      </c>
      <c r="U130" s="7">
        <v>65</v>
      </c>
      <c r="V130" s="7">
        <v>204</v>
      </c>
      <c r="W130" s="7">
        <v>13</v>
      </c>
      <c r="X130" s="38" t="s">
        <v>87</v>
      </c>
      <c r="Y130" s="126" t="s">
        <v>150</v>
      </c>
      <c r="Z130" s="7" t="s">
        <v>292</v>
      </c>
      <c r="AA130" s="7"/>
      <c r="AB130" s="7"/>
      <c r="AC130" s="7">
        <v>40</v>
      </c>
      <c r="AD130" s="7" t="s">
        <v>55</v>
      </c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62" t="s">
        <v>60</v>
      </c>
      <c r="AP130" s="63" t="s">
        <v>91</v>
      </c>
      <c r="AQ130" s="64">
        <v>40</v>
      </c>
      <c r="AR130" s="45">
        <f t="shared" si="5"/>
        <v>1</v>
      </c>
    </row>
    <row r="131" ht="140.4" spans="1:44">
      <c r="A131" s="65">
        <v>116</v>
      </c>
      <c r="B131" s="7">
        <v>2025</v>
      </c>
      <c r="C131" s="7" t="s">
        <v>538</v>
      </c>
      <c r="D131" s="38" t="s">
        <v>46</v>
      </c>
      <c r="E131" s="38" t="s">
        <v>47</v>
      </c>
      <c r="F131" s="7" t="s">
        <v>48</v>
      </c>
      <c r="G131" s="7" t="s">
        <v>146</v>
      </c>
      <c r="H131" s="7" t="s">
        <v>539</v>
      </c>
      <c r="I131" s="38" t="s">
        <v>51</v>
      </c>
      <c r="J131" s="38" t="s">
        <v>51</v>
      </c>
      <c r="K131" s="39" t="s">
        <v>356</v>
      </c>
      <c r="L131" s="39" t="s">
        <v>357</v>
      </c>
      <c r="M131" s="39" t="s">
        <v>362</v>
      </c>
      <c r="N131" s="19" t="s">
        <v>55</v>
      </c>
      <c r="O131" s="40">
        <v>35</v>
      </c>
      <c r="P131" s="40">
        <v>35</v>
      </c>
      <c r="Q131" s="40">
        <v>0</v>
      </c>
      <c r="R131" s="129" t="s">
        <v>540</v>
      </c>
      <c r="S131" s="31" t="s">
        <v>535</v>
      </c>
      <c r="T131" s="7">
        <v>1</v>
      </c>
      <c r="U131" s="7">
        <v>156</v>
      </c>
      <c r="V131" s="7">
        <v>650</v>
      </c>
      <c r="W131" s="7">
        <v>42</v>
      </c>
      <c r="X131" s="38" t="s">
        <v>87</v>
      </c>
      <c r="Y131" s="126" t="s">
        <v>150</v>
      </c>
      <c r="Z131" s="7" t="s">
        <v>539</v>
      </c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>
        <v>35</v>
      </c>
      <c r="AN131" s="7" t="s">
        <v>182</v>
      </c>
      <c r="AO131" s="62" t="s">
        <v>60</v>
      </c>
      <c r="AP131" s="63" t="s">
        <v>91</v>
      </c>
      <c r="AQ131" s="64">
        <v>35</v>
      </c>
      <c r="AR131" s="45">
        <f t="shared" si="5"/>
        <v>1</v>
      </c>
    </row>
    <row r="132" ht="117" customHeight="1" spans="1:44">
      <c r="A132" s="19">
        <v>117</v>
      </c>
      <c r="B132" s="7">
        <v>2025</v>
      </c>
      <c r="C132" s="59" t="s">
        <v>541</v>
      </c>
      <c r="D132" s="75" t="s">
        <v>46</v>
      </c>
      <c r="E132" s="59" t="s">
        <v>47</v>
      </c>
      <c r="F132" s="75" t="s">
        <v>48</v>
      </c>
      <c r="G132" s="59" t="s">
        <v>146</v>
      </c>
      <c r="H132" s="75" t="s">
        <v>292</v>
      </c>
      <c r="I132" s="38" t="s">
        <v>84</v>
      </c>
      <c r="J132" s="38" t="s">
        <v>51</v>
      </c>
      <c r="K132" s="39" t="s">
        <v>356</v>
      </c>
      <c r="L132" s="39" t="s">
        <v>357</v>
      </c>
      <c r="M132" s="39" t="s">
        <v>362</v>
      </c>
      <c r="N132" s="19" t="s">
        <v>55</v>
      </c>
      <c r="O132" s="33">
        <v>15</v>
      </c>
      <c r="P132" s="33">
        <v>15</v>
      </c>
      <c r="Q132" s="33">
        <v>0</v>
      </c>
      <c r="R132" s="76" t="s">
        <v>542</v>
      </c>
      <c r="S132" s="75" t="s">
        <v>535</v>
      </c>
      <c r="T132" s="59">
        <v>1</v>
      </c>
      <c r="U132" s="75">
        <v>21</v>
      </c>
      <c r="V132" s="59">
        <v>72</v>
      </c>
      <c r="W132" s="75">
        <v>10</v>
      </c>
      <c r="X132" s="38" t="s">
        <v>87</v>
      </c>
      <c r="Y132" s="66" t="s">
        <v>150</v>
      </c>
      <c r="Z132" s="59" t="s">
        <v>292</v>
      </c>
      <c r="AA132" s="59"/>
      <c r="AB132" s="59"/>
      <c r="AC132" s="59">
        <v>15</v>
      </c>
      <c r="AD132" s="59" t="s">
        <v>55</v>
      </c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62" t="s">
        <v>60</v>
      </c>
      <c r="AP132" s="63" t="s">
        <v>91</v>
      </c>
      <c r="AQ132" s="64">
        <v>15</v>
      </c>
      <c r="AR132" s="45">
        <f t="shared" si="5"/>
        <v>1</v>
      </c>
    </row>
    <row r="133" ht="72" customHeight="1" spans="1:44">
      <c r="A133" s="65">
        <v>118</v>
      </c>
      <c r="B133" s="7">
        <v>2025</v>
      </c>
      <c r="C133" s="48" t="s">
        <v>543</v>
      </c>
      <c r="D133" s="48" t="s">
        <v>46</v>
      </c>
      <c r="E133" s="48" t="s">
        <v>279</v>
      </c>
      <c r="F133" s="48" t="s">
        <v>48</v>
      </c>
      <c r="G133" s="48" t="s">
        <v>280</v>
      </c>
      <c r="H133" s="48" t="s">
        <v>437</v>
      </c>
      <c r="I133" s="38" t="s">
        <v>84</v>
      </c>
      <c r="J133" s="38" t="s">
        <v>51</v>
      </c>
      <c r="K133" s="39" t="s">
        <v>356</v>
      </c>
      <c r="L133" s="39" t="s">
        <v>357</v>
      </c>
      <c r="M133" s="39" t="s">
        <v>362</v>
      </c>
      <c r="N133" s="19" t="s">
        <v>55</v>
      </c>
      <c r="O133" s="48">
        <v>20</v>
      </c>
      <c r="P133" s="68">
        <v>20</v>
      </c>
      <c r="Q133" s="68">
        <v>0</v>
      </c>
      <c r="R133" s="7" t="s">
        <v>544</v>
      </c>
      <c r="S133" s="7" t="s">
        <v>439</v>
      </c>
      <c r="T133" s="7">
        <v>1</v>
      </c>
      <c r="U133" s="7">
        <v>268</v>
      </c>
      <c r="V133" s="7">
        <v>938</v>
      </c>
      <c r="W133" s="7">
        <v>157</v>
      </c>
      <c r="X133" s="130" t="s">
        <v>58</v>
      </c>
      <c r="Y133" s="19" t="s">
        <v>284</v>
      </c>
      <c r="Z133" s="19" t="s">
        <v>437</v>
      </c>
      <c r="AA133" s="19"/>
      <c r="AB133" s="19"/>
      <c r="AC133" s="19"/>
      <c r="AD133" s="19"/>
      <c r="AE133" s="19"/>
      <c r="AF133" s="19"/>
      <c r="AG133" s="19">
        <v>20</v>
      </c>
      <c r="AH133" s="19" t="s">
        <v>55</v>
      </c>
      <c r="AI133" s="19"/>
      <c r="AJ133" s="19"/>
      <c r="AK133" s="19"/>
      <c r="AL133" s="19"/>
      <c r="AM133" s="19"/>
      <c r="AN133" s="19"/>
      <c r="AO133" s="62" t="s">
        <v>60</v>
      </c>
      <c r="AP133" s="63" t="s">
        <v>91</v>
      </c>
      <c r="AQ133" s="64">
        <v>20</v>
      </c>
      <c r="AR133" s="45">
        <f t="shared" si="5"/>
        <v>1</v>
      </c>
    </row>
    <row r="134" ht="140.4" spans="1:44">
      <c r="A134" s="65">
        <v>119</v>
      </c>
      <c r="B134" s="38">
        <v>2025</v>
      </c>
      <c r="C134" s="59" t="s">
        <v>545</v>
      </c>
      <c r="D134" s="75" t="s">
        <v>46</v>
      </c>
      <c r="E134" s="59" t="s">
        <v>47</v>
      </c>
      <c r="F134" s="59" t="s">
        <v>48</v>
      </c>
      <c r="G134" s="59" t="s">
        <v>146</v>
      </c>
      <c r="H134" s="59" t="s">
        <v>546</v>
      </c>
      <c r="I134" s="46" t="s">
        <v>84</v>
      </c>
      <c r="J134" s="46" t="s">
        <v>84</v>
      </c>
      <c r="K134" s="47" t="s">
        <v>356</v>
      </c>
      <c r="L134" s="47" t="s">
        <v>357</v>
      </c>
      <c r="M134" s="47" t="s">
        <v>362</v>
      </c>
      <c r="N134" s="48" t="s">
        <v>55</v>
      </c>
      <c r="O134" s="93">
        <v>35</v>
      </c>
      <c r="P134" s="93">
        <v>35</v>
      </c>
      <c r="Q134" s="93">
        <v>0</v>
      </c>
      <c r="R134" s="131" t="s">
        <v>547</v>
      </c>
      <c r="S134" s="48" t="s">
        <v>535</v>
      </c>
      <c r="T134" s="46">
        <v>1</v>
      </c>
      <c r="U134" s="48">
        <v>20</v>
      </c>
      <c r="V134" s="46">
        <v>72</v>
      </c>
      <c r="W134" s="48">
        <v>12</v>
      </c>
      <c r="X134" s="46" t="s">
        <v>87</v>
      </c>
      <c r="Y134" s="132" t="s">
        <v>150</v>
      </c>
      <c r="Z134" s="46" t="s">
        <v>546</v>
      </c>
      <c r="AA134" s="46"/>
      <c r="AB134" s="46"/>
      <c r="AC134" s="46">
        <v>35</v>
      </c>
      <c r="AD134" s="46" t="s">
        <v>55</v>
      </c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62" t="s">
        <v>60</v>
      </c>
      <c r="AP134" s="63" t="s">
        <v>91</v>
      </c>
      <c r="AQ134" s="64">
        <v>35</v>
      </c>
      <c r="AR134" s="45">
        <f t="shared" si="5"/>
        <v>1</v>
      </c>
    </row>
    <row r="135" ht="140.4" spans="1:44">
      <c r="A135" s="19">
        <v>120</v>
      </c>
      <c r="B135" s="38">
        <v>2025</v>
      </c>
      <c r="C135" s="32" t="s">
        <v>548</v>
      </c>
      <c r="D135" s="32" t="s">
        <v>332</v>
      </c>
      <c r="E135" s="32" t="s">
        <v>47</v>
      </c>
      <c r="F135" s="32" t="s">
        <v>48</v>
      </c>
      <c r="G135" s="32" t="s">
        <v>146</v>
      </c>
      <c r="H135" s="32" t="s">
        <v>549</v>
      </c>
      <c r="I135" s="46" t="s">
        <v>84</v>
      </c>
      <c r="J135" s="46" t="s">
        <v>84</v>
      </c>
      <c r="K135" s="47" t="s">
        <v>356</v>
      </c>
      <c r="L135" s="47" t="s">
        <v>357</v>
      </c>
      <c r="M135" s="47" t="s">
        <v>362</v>
      </c>
      <c r="N135" s="48" t="s">
        <v>55</v>
      </c>
      <c r="O135" s="93">
        <v>20</v>
      </c>
      <c r="P135" s="93">
        <v>20</v>
      </c>
      <c r="Q135" s="93">
        <v>0</v>
      </c>
      <c r="R135" s="5" t="s">
        <v>550</v>
      </c>
      <c r="S135" s="5" t="s">
        <v>535</v>
      </c>
      <c r="T135" s="5">
        <v>1</v>
      </c>
      <c r="U135" s="5">
        <v>309</v>
      </c>
      <c r="V135" s="5">
        <v>1296</v>
      </c>
      <c r="W135" s="5">
        <v>36</v>
      </c>
      <c r="X135" s="46" t="s">
        <v>87</v>
      </c>
      <c r="Y135" s="128" t="s">
        <v>150</v>
      </c>
      <c r="Z135" s="98" t="s">
        <v>549</v>
      </c>
      <c r="AA135" s="98"/>
      <c r="AB135" s="98"/>
      <c r="AC135" s="98">
        <v>20</v>
      </c>
      <c r="AD135" s="98" t="s">
        <v>55</v>
      </c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62" t="s">
        <v>60</v>
      </c>
      <c r="AP135" s="63" t="s">
        <v>91</v>
      </c>
      <c r="AQ135" s="64">
        <v>20</v>
      </c>
      <c r="AR135" s="45">
        <f t="shared" si="5"/>
        <v>1</v>
      </c>
    </row>
    <row r="136" customFormat="1" ht="109.2" spans="1:44">
      <c r="A136" s="65">
        <v>121</v>
      </c>
      <c r="B136" s="5">
        <v>2025</v>
      </c>
      <c r="C136" s="7" t="s">
        <v>551</v>
      </c>
      <c r="D136" s="5" t="s">
        <v>133</v>
      </c>
      <c r="E136" s="5" t="s">
        <v>255</v>
      </c>
      <c r="F136" s="5" t="s">
        <v>48</v>
      </c>
      <c r="G136" s="5" t="s">
        <v>459</v>
      </c>
      <c r="H136" s="5" t="s">
        <v>484</v>
      </c>
      <c r="I136" s="46" t="s">
        <v>84</v>
      </c>
      <c r="J136" s="46"/>
      <c r="K136" s="46" t="s">
        <v>356</v>
      </c>
      <c r="L136" s="47" t="s">
        <v>357</v>
      </c>
      <c r="M136" s="47" t="s">
        <v>362</v>
      </c>
      <c r="N136" s="48" t="s">
        <v>55</v>
      </c>
      <c r="O136" s="50">
        <v>35</v>
      </c>
      <c r="P136" s="50">
        <v>35</v>
      </c>
      <c r="Q136" s="50">
        <v>0</v>
      </c>
      <c r="R136" s="5" t="s">
        <v>552</v>
      </c>
      <c r="S136" s="69" t="s">
        <v>553</v>
      </c>
      <c r="T136" s="5">
        <v>1</v>
      </c>
      <c r="U136" s="5">
        <v>210</v>
      </c>
      <c r="V136" s="5">
        <v>865</v>
      </c>
      <c r="W136" s="5">
        <v>65</v>
      </c>
      <c r="X136" s="5" t="s">
        <v>58</v>
      </c>
      <c r="Y136" s="5" t="s">
        <v>463</v>
      </c>
      <c r="Z136" s="5" t="s">
        <v>484</v>
      </c>
      <c r="AA136" s="5">
        <v>35</v>
      </c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5" t="s">
        <v>60</v>
      </c>
      <c r="AP136" s="95" t="s">
        <v>70</v>
      </c>
      <c r="AQ136" s="133">
        <v>10.5</v>
      </c>
      <c r="AR136" s="45">
        <f t="shared" si="5"/>
        <v>0.3</v>
      </c>
    </row>
    <row r="137" customFormat="1" ht="109.2" spans="1:44">
      <c r="A137" s="65">
        <v>122</v>
      </c>
      <c r="B137" s="5">
        <v>2025</v>
      </c>
      <c r="C137" s="7" t="s">
        <v>554</v>
      </c>
      <c r="D137" s="5" t="s">
        <v>133</v>
      </c>
      <c r="E137" s="5" t="s">
        <v>255</v>
      </c>
      <c r="F137" s="5" t="s">
        <v>48</v>
      </c>
      <c r="G137" s="5" t="s">
        <v>459</v>
      </c>
      <c r="H137" s="5" t="s">
        <v>555</v>
      </c>
      <c r="I137" s="46" t="s">
        <v>84</v>
      </c>
      <c r="J137" s="46"/>
      <c r="K137" s="46" t="s">
        <v>356</v>
      </c>
      <c r="L137" s="47" t="s">
        <v>357</v>
      </c>
      <c r="M137" s="47" t="s">
        <v>362</v>
      </c>
      <c r="N137" s="48" t="s">
        <v>55</v>
      </c>
      <c r="O137" s="50">
        <v>30</v>
      </c>
      <c r="P137" s="50">
        <v>30</v>
      </c>
      <c r="Q137" s="50">
        <v>0</v>
      </c>
      <c r="R137" s="5" t="s">
        <v>556</v>
      </c>
      <c r="S137" s="69" t="s">
        <v>553</v>
      </c>
      <c r="T137" s="5">
        <v>1</v>
      </c>
      <c r="U137" s="5">
        <v>356</v>
      </c>
      <c r="V137" s="5">
        <v>1158</v>
      </c>
      <c r="W137" s="5">
        <v>26</v>
      </c>
      <c r="X137" s="5" t="s">
        <v>58</v>
      </c>
      <c r="Y137" s="5" t="s">
        <v>463</v>
      </c>
      <c r="Z137" s="5" t="s">
        <v>555</v>
      </c>
      <c r="AA137" s="5">
        <v>30</v>
      </c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5" t="s">
        <v>60</v>
      </c>
      <c r="AP137" s="95" t="s">
        <v>70</v>
      </c>
      <c r="AQ137" s="133">
        <v>9</v>
      </c>
      <c r="AR137" s="45">
        <f t="shared" si="5"/>
        <v>0.3</v>
      </c>
    </row>
    <row r="138" customFormat="1" ht="109.2" spans="1:44">
      <c r="A138" s="19">
        <v>123</v>
      </c>
      <c r="B138" s="5">
        <v>2025</v>
      </c>
      <c r="C138" s="7" t="s">
        <v>557</v>
      </c>
      <c r="D138" s="5" t="s">
        <v>133</v>
      </c>
      <c r="E138" s="5" t="s">
        <v>255</v>
      </c>
      <c r="F138" s="5" t="s">
        <v>48</v>
      </c>
      <c r="G138" s="5" t="s">
        <v>459</v>
      </c>
      <c r="H138" s="5" t="s">
        <v>480</v>
      </c>
      <c r="I138" s="46" t="s">
        <v>84</v>
      </c>
      <c r="J138" s="46"/>
      <c r="K138" s="46" t="s">
        <v>356</v>
      </c>
      <c r="L138" s="47" t="s">
        <v>357</v>
      </c>
      <c r="M138" s="47" t="s">
        <v>362</v>
      </c>
      <c r="N138" s="48" t="s">
        <v>55</v>
      </c>
      <c r="O138" s="50">
        <v>25</v>
      </c>
      <c r="P138" s="50">
        <v>25</v>
      </c>
      <c r="Q138" s="50">
        <v>0</v>
      </c>
      <c r="R138" s="5" t="s">
        <v>558</v>
      </c>
      <c r="S138" s="69" t="s">
        <v>553</v>
      </c>
      <c r="T138" s="5">
        <v>1</v>
      </c>
      <c r="U138" s="5">
        <v>165</v>
      </c>
      <c r="V138" s="5">
        <v>658</v>
      </c>
      <c r="W138" s="5">
        <v>84</v>
      </c>
      <c r="X138" s="5" t="s">
        <v>58</v>
      </c>
      <c r="Y138" s="5" t="s">
        <v>463</v>
      </c>
      <c r="Z138" s="5" t="s">
        <v>480</v>
      </c>
      <c r="AA138" s="5">
        <v>25</v>
      </c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5" t="s">
        <v>60</v>
      </c>
      <c r="AP138" s="134" t="s">
        <v>91</v>
      </c>
      <c r="AQ138" s="133">
        <v>25</v>
      </c>
      <c r="AR138" s="45">
        <f t="shared" si="5"/>
        <v>1</v>
      </c>
    </row>
    <row r="139" s="12" customFormat="1" ht="57.6" spans="1:44">
      <c r="A139" s="84">
        <v>124</v>
      </c>
      <c r="B139" s="60">
        <v>2025</v>
      </c>
      <c r="C139" s="60" t="s">
        <v>559</v>
      </c>
      <c r="D139" s="60" t="s">
        <v>133</v>
      </c>
      <c r="E139" s="60" t="s">
        <v>560</v>
      </c>
      <c r="F139" s="60" t="s">
        <v>48</v>
      </c>
      <c r="G139" s="60" t="s">
        <v>194</v>
      </c>
      <c r="H139" s="60" t="s">
        <v>200</v>
      </c>
      <c r="I139" s="89"/>
      <c r="J139" s="60" t="s">
        <v>84</v>
      </c>
      <c r="K139" s="60" t="s">
        <v>356</v>
      </c>
      <c r="L139" s="60" t="s">
        <v>357</v>
      </c>
      <c r="M139" s="60" t="s">
        <v>362</v>
      </c>
      <c r="N139" s="60" t="s">
        <v>55</v>
      </c>
      <c r="O139" s="135">
        <v>32</v>
      </c>
      <c r="P139" s="135">
        <v>32</v>
      </c>
      <c r="Q139" s="135">
        <v>0</v>
      </c>
      <c r="R139" s="136" t="s">
        <v>561</v>
      </c>
      <c r="S139" s="137" t="s">
        <v>430</v>
      </c>
      <c r="T139" s="59">
        <v>2</v>
      </c>
      <c r="U139" s="59">
        <v>258</v>
      </c>
      <c r="V139" s="59">
        <v>1032</v>
      </c>
      <c r="W139" s="59">
        <v>103</v>
      </c>
      <c r="X139" s="138" t="s">
        <v>58</v>
      </c>
      <c r="Y139" s="135" t="s">
        <v>261</v>
      </c>
      <c r="Z139" s="135" t="s">
        <v>200</v>
      </c>
      <c r="AA139" s="135">
        <v>0</v>
      </c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>
        <v>32</v>
      </c>
      <c r="AL139" s="135"/>
      <c r="AM139" s="135"/>
      <c r="AN139" s="135"/>
      <c r="AO139" s="32" t="s">
        <v>60</v>
      </c>
      <c r="AP139" s="34" t="s">
        <v>91</v>
      </c>
      <c r="AQ139" s="55">
        <v>31.04</v>
      </c>
      <c r="AR139" s="45">
        <f>AQ139/P139</f>
        <v>0.97</v>
      </c>
    </row>
    <row r="140" s="12" customFormat="1" ht="57.6" spans="1:44">
      <c r="A140" s="84">
        <v>125</v>
      </c>
      <c r="B140" s="60">
        <v>2025</v>
      </c>
      <c r="C140" s="60" t="s">
        <v>562</v>
      </c>
      <c r="D140" s="60" t="s">
        <v>46</v>
      </c>
      <c r="E140" s="60" t="s">
        <v>563</v>
      </c>
      <c r="F140" s="60" t="s">
        <v>48</v>
      </c>
      <c r="G140" s="60" t="s">
        <v>177</v>
      </c>
      <c r="H140" s="60" t="s">
        <v>564</v>
      </c>
      <c r="I140" s="89"/>
      <c r="J140" s="60" t="s">
        <v>84</v>
      </c>
      <c r="K140" s="60" t="s">
        <v>356</v>
      </c>
      <c r="L140" s="32" t="s">
        <v>357</v>
      </c>
      <c r="M140" s="60" t="s">
        <v>565</v>
      </c>
      <c r="N140" s="60" t="s">
        <v>566</v>
      </c>
      <c r="O140" s="135">
        <v>12</v>
      </c>
      <c r="P140" s="135">
        <v>12</v>
      </c>
      <c r="Q140" s="135">
        <v>0</v>
      </c>
      <c r="R140" s="137" t="s">
        <v>567</v>
      </c>
      <c r="S140" s="137" t="s">
        <v>568</v>
      </c>
      <c r="T140" s="135">
        <v>1</v>
      </c>
      <c r="U140" s="135">
        <v>41</v>
      </c>
      <c r="V140" s="135">
        <v>145</v>
      </c>
      <c r="W140" s="135">
        <v>32</v>
      </c>
      <c r="X140" s="138" t="s">
        <v>569</v>
      </c>
      <c r="Y140" s="37" t="s">
        <v>181</v>
      </c>
      <c r="Z140" s="135" t="s">
        <v>570</v>
      </c>
      <c r="AA140" s="135">
        <v>0</v>
      </c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>
        <v>12</v>
      </c>
      <c r="AL140" s="135"/>
      <c r="AM140" s="135"/>
      <c r="AN140" s="135"/>
      <c r="AO140" s="62" t="s">
        <v>60</v>
      </c>
      <c r="AP140" s="139" t="s">
        <v>70</v>
      </c>
      <c r="AQ140" s="55">
        <v>0</v>
      </c>
      <c r="AR140" s="45">
        <f>AQ140/P140</f>
        <v>0</v>
      </c>
    </row>
    <row r="141" s="12" customFormat="1" ht="100.8" spans="1:44">
      <c r="A141" s="84">
        <v>126</v>
      </c>
      <c r="B141" s="60">
        <v>2025</v>
      </c>
      <c r="C141" s="140" t="s">
        <v>571</v>
      </c>
      <c r="D141" s="75" t="s">
        <v>46</v>
      </c>
      <c r="E141" s="89" t="s">
        <v>47</v>
      </c>
      <c r="F141" s="89" t="s">
        <v>48</v>
      </c>
      <c r="G141" s="89" t="s">
        <v>146</v>
      </c>
      <c r="H141" s="89" t="s">
        <v>539</v>
      </c>
      <c r="I141" s="89"/>
      <c r="J141" s="89" t="s">
        <v>51</v>
      </c>
      <c r="K141" s="141" t="s">
        <v>356</v>
      </c>
      <c r="L141" s="141" t="s">
        <v>357</v>
      </c>
      <c r="M141" s="141" t="s">
        <v>362</v>
      </c>
      <c r="N141" s="75" t="s">
        <v>55</v>
      </c>
      <c r="O141" s="135">
        <v>15</v>
      </c>
      <c r="P141" s="135">
        <v>15</v>
      </c>
      <c r="Q141" s="135">
        <v>0</v>
      </c>
      <c r="R141" s="142" t="s">
        <v>572</v>
      </c>
      <c r="S141" s="143" t="s">
        <v>535</v>
      </c>
      <c r="T141" s="135">
        <v>1</v>
      </c>
      <c r="U141" s="135">
        <v>33</v>
      </c>
      <c r="V141" s="135">
        <v>103</v>
      </c>
      <c r="W141" s="135">
        <v>14</v>
      </c>
      <c r="X141" s="89" t="s">
        <v>87</v>
      </c>
      <c r="Y141" s="135" t="s">
        <v>261</v>
      </c>
      <c r="Z141" s="89" t="s">
        <v>539</v>
      </c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>
        <v>15</v>
      </c>
      <c r="AN141" s="89" t="s">
        <v>182</v>
      </c>
      <c r="AO141" s="62" t="s">
        <v>60</v>
      </c>
      <c r="AP141" s="63" t="s">
        <v>91</v>
      </c>
      <c r="AQ141" s="173" t="s">
        <v>573</v>
      </c>
      <c r="AR141" s="45">
        <f>AQ141/P141</f>
        <v>0</v>
      </c>
    </row>
    <row r="142" s="12" customFormat="1" ht="57.6" spans="1:44">
      <c r="A142" s="84">
        <v>127</v>
      </c>
      <c r="B142" s="60">
        <v>2025</v>
      </c>
      <c r="C142" s="60" t="s">
        <v>574</v>
      </c>
      <c r="D142" s="32" t="s">
        <v>46</v>
      </c>
      <c r="E142" s="144" t="s">
        <v>255</v>
      </c>
      <c r="F142" s="60" t="s">
        <v>48</v>
      </c>
      <c r="G142" s="60" t="s">
        <v>93</v>
      </c>
      <c r="H142" s="60" t="s">
        <v>169</v>
      </c>
      <c r="I142" s="89"/>
      <c r="J142" s="60" t="s">
        <v>84</v>
      </c>
      <c r="K142" s="32" t="s">
        <v>356</v>
      </c>
      <c r="L142" s="32" t="s">
        <v>357</v>
      </c>
      <c r="M142" s="32" t="s">
        <v>153</v>
      </c>
      <c r="N142" s="32" t="s">
        <v>55</v>
      </c>
      <c r="O142" s="135">
        <v>12</v>
      </c>
      <c r="P142" s="135">
        <v>12</v>
      </c>
      <c r="Q142" s="135">
        <v>0</v>
      </c>
      <c r="R142" s="136" t="s">
        <v>575</v>
      </c>
      <c r="S142" s="137" t="s">
        <v>576</v>
      </c>
      <c r="T142" s="59">
        <v>1</v>
      </c>
      <c r="U142" s="59">
        <v>35</v>
      </c>
      <c r="V142" s="59">
        <v>130</v>
      </c>
      <c r="W142" s="59">
        <v>20</v>
      </c>
      <c r="X142" s="32" t="s">
        <v>58</v>
      </c>
      <c r="Y142" s="145" t="s">
        <v>167</v>
      </c>
      <c r="Z142" s="32" t="s">
        <v>169</v>
      </c>
      <c r="AA142" s="32">
        <v>0</v>
      </c>
      <c r="AB142" s="32"/>
      <c r="AC142" s="32"/>
      <c r="AD142" s="32"/>
      <c r="AE142" s="32"/>
      <c r="AF142" s="32"/>
      <c r="AG142" s="32"/>
      <c r="AH142" s="32"/>
      <c r="AI142" s="32"/>
      <c r="AJ142" s="32"/>
      <c r="AK142" s="32">
        <v>12</v>
      </c>
      <c r="AL142" s="32"/>
      <c r="AM142" s="32"/>
      <c r="AN142" s="32"/>
      <c r="AO142" s="62" t="s">
        <v>60</v>
      </c>
      <c r="AP142" s="146" t="s">
        <v>70</v>
      </c>
      <c r="AQ142" s="147">
        <v>0</v>
      </c>
      <c r="AR142" s="45">
        <f>AQ142/P142</f>
        <v>0</v>
      </c>
    </row>
    <row r="143" s="12" customFormat="1" ht="86.4" spans="1:44">
      <c r="A143" s="84">
        <v>128</v>
      </c>
      <c r="B143" s="60">
        <v>2025</v>
      </c>
      <c r="C143" s="60" t="s">
        <v>577</v>
      </c>
      <c r="D143" s="60" t="s">
        <v>46</v>
      </c>
      <c r="E143" s="148" t="s">
        <v>47</v>
      </c>
      <c r="F143" s="148" t="s">
        <v>578</v>
      </c>
      <c r="G143" s="89" t="s">
        <v>146</v>
      </c>
      <c r="H143" s="89" t="s">
        <v>539</v>
      </c>
      <c r="I143" s="89"/>
      <c r="J143" s="148" t="s">
        <v>51</v>
      </c>
      <c r="K143" s="148" t="s">
        <v>356</v>
      </c>
      <c r="L143" s="148" t="s">
        <v>357</v>
      </c>
      <c r="M143" s="148" t="s">
        <v>153</v>
      </c>
      <c r="N143" s="148" t="s">
        <v>55</v>
      </c>
      <c r="O143" s="148">
        <v>9.45</v>
      </c>
      <c r="P143" s="148">
        <v>9.45</v>
      </c>
      <c r="Q143" s="148">
        <v>0</v>
      </c>
      <c r="R143" s="149" t="s">
        <v>579</v>
      </c>
      <c r="S143" s="149" t="s">
        <v>580</v>
      </c>
      <c r="T143" s="148">
        <v>1</v>
      </c>
      <c r="U143" s="148">
        <v>30</v>
      </c>
      <c r="V143" s="148">
        <v>110</v>
      </c>
      <c r="W143" s="148">
        <v>32</v>
      </c>
      <c r="X143" s="148" t="s">
        <v>87</v>
      </c>
      <c r="Y143" s="148" t="s">
        <v>150</v>
      </c>
      <c r="Z143" s="148" t="s">
        <v>539</v>
      </c>
      <c r="AA143" s="148">
        <v>0</v>
      </c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>
        <v>9.45</v>
      </c>
      <c r="AL143" s="148"/>
      <c r="AM143" s="148"/>
      <c r="AN143" s="148"/>
      <c r="AO143" s="62" t="s">
        <v>60</v>
      </c>
      <c r="AP143" s="63" t="s">
        <v>91</v>
      </c>
      <c r="AQ143" s="55">
        <v>0</v>
      </c>
      <c r="AR143" s="45">
        <f>AQ143/P143</f>
        <v>0</v>
      </c>
    </row>
    <row r="144" s="12" customFormat="1" ht="72" spans="1:44">
      <c r="A144" s="84">
        <v>129</v>
      </c>
      <c r="B144" s="60">
        <v>2025</v>
      </c>
      <c r="C144" s="60" t="s">
        <v>581</v>
      </c>
      <c r="D144" s="60" t="s">
        <v>46</v>
      </c>
      <c r="E144" s="60" t="s">
        <v>64</v>
      </c>
      <c r="F144" s="60" t="s">
        <v>48</v>
      </c>
      <c r="G144" s="60" t="s">
        <v>119</v>
      </c>
      <c r="H144" s="75" t="s">
        <v>129</v>
      </c>
      <c r="I144" s="89"/>
      <c r="J144" s="89" t="s">
        <v>84</v>
      </c>
      <c r="K144" s="141" t="s">
        <v>356</v>
      </c>
      <c r="L144" s="141" t="s">
        <v>357</v>
      </c>
      <c r="M144" s="141" t="s">
        <v>153</v>
      </c>
      <c r="N144" s="75" t="s">
        <v>55</v>
      </c>
      <c r="O144" s="60">
        <v>20</v>
      </c>
      <c r="P144" s="60">
        <v>20</v>
      </c>
      <c r="Q144" s="60">
        <v>0</v>
      </c>
      <c r="R144" s="145" t="s">
        <v>582</v>
      </c>
      <c r="S144" s="136" t="s">
        <v>583</v>
      </c>
      <c r="T144" s="60">
        <v>1</v>
      </c>
      <c r="U144" s="60">
        <v>363</v>
      </c>
      <c r="V144" s="60">
        <v>1421</v>
      </c>
      <c r="W144" s="60">
        <v>123</v>
      </c>
      <c r="X144" s="60" t="s">
        <v>58</v>
      </c>
      <c r="Y144" s="135" t="s">
        <v>261</v>
      </c>
      <c r="Z144" s="75" t="s">
        <v>129</v>
      </c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>
        <v>20</v>
      </c>
      <c r="AN144" s="75"/>
      <c r="AO144" s="62" t="s">
        <v>60</v>
      </c>
      <c r="AP144" s="139" t="s">
        <v>70</v>
      </c>
      <c r="AQ144" s="55">
        <v>0</v>
      </c>
      <c r="AR144" s="45">
        <f>AQ144/P144</f>
        <v>0</v>
      </c>
    </row>
    <row r="145" s="12" customFormat="1" ht="57" customHeight="1" spans="1:44">
      <c r="A145" s="84">
        <v>130</v>
      </c>
      <c r="B145" s="5">
        <v>2025</v>
      </c>
      <c r="C145" s="5" t="s">
        <v>584</v>
      </c>
      <c r="D145" s="5" t="s">
        <v>46</v>
      </c>
      <c r="E145" s="5" t="s">
        <v>563</v>
      </c>
      <c r="F145" s="5" t="s">
        <v>48</v>
      </c>
      <c r="G145" s="5" t="s">
        <v>177</v>
      </c>
      <c r="H145" s="5" t="s">
        <v>564</v>
      </c>
      <c r="I145" s="5" t="s">
        <v>51</v>
      </c>
      <c r="J145" s="5" t="s">
        <v>51</v>
      </c>
      <c r="K145" s="141" t="s">
        <v>356</v>
      </c>
      <c r="L145" s="141" t="s">
        <v>357</v>
      </c>
      <c r="M145" s="141" t="s">
        <v>153</v>
      </c>
      <c r="N145" s="75" t="s">
        <v>55</v>
      </c>
      <c r="O145" s="5">
        <v>20</v>
      </c>
      <c r="P145" s="5">
        <v>20</v>
      </c>
      <c r="Q145" s="5">
        <v>0</v>
      </c>
      <c r="R145" s="5" t="s">
        <v>585</v>
      </c>
      <c r="S145" s="5" t="s">
        <v>567</v>
      </c>
      <c r="T145" s="5">
        <v>1</v>
      </c>
      <c r="U145" s="5">
        <v>103</v>
      </c>
      <c r="V145" s="5">
        <v>432</v>
      </c>
      <c r="W145" s="5">
        <v>45</v>
      </c>
      <c r="X145" s="5" t="s">
        <v>569</v>
      </c>
      <c r="Y145" s="37" t="s">
        <v>181</v>
      </c>
      <c r="Z145" s="5" t="s">
        <v>564</v>
      </c>
      <c r="AA145" s="5">
        <v>0</v>
      </c>
      <c r="AB145" s="5"/>
      <c r="AC145" s="5"/>
      <c r="AD145" s="5"/>
      <c r="AE145" s="5"/>
      <c r="AF145" s="5"/>
      <c r="AG145" s="5"/>
      <c r="AH145" s="5"/>
      <c r="AI145" s="5"/>
      <c r="AJ145" s="5"/>
      <c r="AK145" s="5">
        <v>20</v>
      </c>
      <c r="AL145" s="5"/>
      <c r="AM145" s="5"/>
      <c r="AN145" s="5"/>
      <c r="AO145" s="62" t="s">
        <v>60</v>
      </c>
      <c r="AP145" s="139" t="s">
        <v>70</v>
      </c>
      <c r="AQ145" s="55">
        <v>0</v>
      </c>
      <c r="AR145" s="45">
        <f>AQ145/P145</f>
        <v>0</v>
      </c>
    </row>
    <row r="146" s="12" customFormat="1" ht="41" customHeight="1" spans="1:44">
      <c r="A146" s="84">
        <v>131</v>
      </c>
      <c r="B146" s="5">
        <v>2025</v>
      </c>
      <c r="C146" s="5" t="s">
        <v>586</v>
      </c>
      <c r="D146" s="5" t="s">
        <v>46</v>
      </c>
      <c r="E146" s="5" t="s">
        <v>587</v>
      </c>
      <c r="F146" s="5" t="s">
        <v>48</v>
      </c>
      <c r="G146" s="5" t="s">
        <v>280</v>
      </c>
      <c r="H146" s="5" t="s">
        <v>446</v>
      </c>
      <c r="I146" s="59" t="s">
        <v>51</v>
      </c>
      <c r="J146" s="59" t="s">
        <v>84</v>
      </c>
      <c r="K146" s="5" t="s">
        <v>588</v>
      </c>
      <c r="L146" s="5" t="s">
        <v>589</v>
      </c>
      <c r="M146" s="5" t="s">
        <v>590</v>
      </c>
      <c r="N146" s="5" t="s">
        <v>566</v>
      </c>
      <c r="O146" s="50">
        <v>15</v>
      </c>
      <c r="P146" s="50">
        <v>15</v>
      </c>
      <c r="Q146" s="60">
        <v>0</v>
      </c>
      <c r="R146" s="69" t="s">
        <v>591</v>
      </c>
      <c r="S146" s="51" t="s">
        <v>592</v>
      </c>
      <c r="T146" s="38">
        <v>1</v>
      </c>
      <c r="U146" s="38">
        <v>224</v>
      </c>
      <c r="V146" s="38">
        <v>937</v>
      </c>
      <c r="W146" s="38">
        <v>183</v>
      </c>
      <c r="X146" s="52" t="s">
        <v>593</v>
      </c>
      <c r="Y146" s="50" t="s">
        <v>594</v>
      </c>
      <c r="Z146" s="75" t="s">
        <v>446</v>
      </c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>
        <v>15</v>
      </c>
      <c r="AL146" s="75"/>
      <c r="AM146" s="75"/>
      <c r="AN146" s="75"/>
      <c r="AO146" s="32" t="s">
        <v>60</v>
      </c>
      <c r="AP146" s="139" t="s">
        <v>70</v>
      </c>
      <c r="AQ146" s="55">
        <v>0</v>
      </c>
      <c r="AR146" s="45">
        <f>AQ146/P146</f>
        <v>0</v>
      </c>
    </row>
    <row r="147" s="12" customFormat="1" ht="41" customHeight="1" spans="1:44">
      <c r="A147" s="84">
        <v>132</v>
      </c>
      <c r="B147" s="60">
        <v>2025</v>
      </c>
      <c r="C147" s="60" t="s">
        <v>595</v>
      </c>
      <c r="D147" s="60" t="s">
        <v>46</v>
      </c>
      <c r="E147" s="60" t="s">
        <v>64</v>
      </c>
      <c r="F147" s="60" t="s">
        <v>48</v>
      </c>
      <c r="G147" s="60" t="s">
        <v>119</v>
      </c>
      <c r="H147" s="75" t="s">
        <v>524</v>
      </c>
      <c r="I147" s="59"/>
      <c r="J147" s="89" t="s">
        <v>84</v>
      </c>
      <c r="K147" s="141" t="s">
        <v>356</v>
      </c>
      <c r="L147" s="141" t="s">
        <v>357</v>
      </c>
      <c r="M147" s="141" t="s">
        <v>153</v>
      </c>
      <c r="N147" s="75" t="s">
        <v>55</v>
      </c>
      <c r="O147" s="60">
        <v>30</v>
      </c>
      <c r="P147" s="60">
        <v>30</v>
      </c>
      <c r="Q147" s="60">
        <v>0</v>
      </c>
      <c r="R147" s="136" t="s">
        <v>596</v>
      </c>
      <c r="S147" s="136" t="s">
        <v>597</v>
      </c>
      <c r="T147" s="60">
        <v>1</v>
      </c>
      <c r="U147" s="60">
        <v>457</v>
      </c>
      <c r="V147" s="60">
        <v>1768</v>
      </c>
      <c r="W147" s="60">
        <v>156</v>
      </c>
      <c r="X147" s="60" t="s">
        <v>58</v>
      </c>
      <c r="Y147" s="135" t="s">
        <v>261</v>
      </c>
      <c r="Z147" s="75" t="s">
        <v>524</v>
      </c>
      <c r="AA147" s="75">
        <v>0</v>
      </c>
      <c r="AB147" s="75"/>
      <c r="AC147" s="75"/>
      <c r="AD147" s="75"/>
      <c r="AE147" s="75"/>
      <c r="AF147" s="75"/>
      <c r="AG147" s="75"/>
      <c r="AH147" s="75"/>
      <c r="AI147" s="75"/>
      <c r="AJ147" s="75"/>
      <c r="AK147" s="75">
        <v>30</v>
      </c>
      <c r="AL147" s="75"/>
      <c r="AM147" s="75"/>
      <c r="AN147" s="75"/>
      <c r="AO147" s="62" t="s">
        <v>302</v>
      </c>
      <c r="AP147" s="54" t="s">
        <v>70</v>
      </c>
      <c r="AQ147" s="12">
        <v>0</v>
      </c>
      <c r="AR147" s="45">
        <f>AQ147/P147</f>
        <v>0</v>
      </c>
    </row>
    <row r="148" s="10" customFormat="1" ht="41" hidden="1" customHeight="1" spans="1:44">
      <c r="A148" s="31" t="s">
        <v>598</v>
      </c>
      <c r="B148" s="31"/>
      <c r="C148" s="31"/>
      <c r="D148" s="31"/>
      <c r="E148" s="31"/>
      <c r="F148" s="32"/>
      <c r="G148" s="32"/>
      <c r="H148" s="32"/>
      <c r="I148" s="38"/>
      <c r="J148" s="56"/>
      <c r="K148" s="57"/>
      <c r="L148" s="32"/>
      <c r="M148" s="32"/>
      <c r="N148" s="32"/>
      <c r="O148" s="7">
        <f>SUM(O149:O166)</f>
        <v>1028</v>
      </c>
      <c r="P148" s="7">
        <f>SUM(P149:P166)</f>
        <v>1028</v>
      </c>
      <c r="Q148" s="7">
        <f>SUM(Q149:Q166)</f>
        <v>0</v>
      </c>
      <c r="R148" s="58"/>
      <c r="S148" s="58"/>
      <c r="T148" s="58"/>
      <c r="U148" s="58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60"/>
      <c r="AP148" s="54"/>
    </row>
    <row r="149" ht="72" customHeight="1" spans="1:44">
      <c r="A149" s="65">
        <v>133</v>
      </c>
      <c r="B149" s="38">
        <v>2025</v>
      </c>
      <c r="C149" s="7" t="s">
        <v>599</v>
      </c>
      <c r="D149" s="7" t="s">
        <v>46</v>
      </c>
      <c r="E149" s="7" t="s">
        <v>64</v>
      </c>
      <c r="F149" s="7" t="s">
        <v>48</v>
      </c>
      <c r="G149" s="7" t="s">
        <v>93</v>
      </c>
      <c r="H149" s="7" t="s">
        <v>169</v>
      </c>
      <c r="I149" s="38" t="s">
        <v>51</v>
      </c>
      <c r="J149" s="7" t="s">
        <v>84</v>
      </c>
      <c r="K149" s="39" t="s">
        <v>356</v>
      </c>
      <c r="L149" s="39" t="s">
        <v>357</v>
      </c>
      <c r="M149" s="39" t="s">
        <v>600</v>
      </c>
      <c r="N149" s="19" t="s">
        <v>55</v>
      </c>
      <c r="O149" s="7">
        <v>390</v>
      </c>
      <c r="P149" s="7">
        <v>390</v>
      </c>
      <c r="Q149" s="7">
        <v>0</v>
      </c>
      <c r="R149" s="7" t="s">
        <v>601</v>
      </c>
      <c r="S149" s="80" t="s">
        <v>602</v>
      </c>
      <c r="T149" s="7">
        <v>1</v>
      </c>
      <c r="U149" s="7">
        <v>81</v>
      </c>
      <c r="V149" s="7">
        <v>352</v>
      </c>
      <c r="W149" s="7">
        <v>28</v>
      </c>
      <c r="X149" s="7" t="s">
        <v>58</v>
      </c>
      <c r="Y149" s="31" t="s">
        <v>167</v>
      </c>
      <c r="Z149" s="7" t="s">
        <v>169</v>
      </c>
      <c r="AA149" s="7"/>
      <c r="AB149" s="7"/>
      <c r="AC149" s="7">
        <v>390</v>
      </c>
      <c r="AD149" s="7" t="s">
        <v>55</v>
      </c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62" t="s">
        <v>60</v>
      </c>
      <c r="AP149" s="146" t="s">
        <v>70</v>
      </c>
      <c r="AQ149" s="8">
        <v>390</v>
      </c>
      <c r="AR149" s="45">
        <f t="shared" ref="AR149:AR166" si="6">AQ149/P149</f>
        <v>1</v>
      </c>
    </row>
    <row r="150" ht="72" customHeight="1" spans="1:44">
      <c r="A150" s="19">
        <v>134</v>
      </c>
      <c r="B150" s="38">
        <v>2025</v>
      </c>
      <c r="C150" s="38" t="s">
        <v>603</v>
      </c>
      <c r="D150" s="38" t="s">
        <v>46</v>
      </c>
      <c r="E150" s="38" t="s">
        <v>47</v>
      </c>
      <c r="F150" s="38" t="s">
        <v>48</v>
      </c>
      <c r="G150" s="38" t="s">
        <v>188</v>
      </c>
      <c r="H150" s="38" t="s">
        <v>50</v>
      </c>
      <c r="I150" s="38" t="s">
        <v>51</v>
      </c>
      <c r="J150" s="7" t="s">
        <v>51</v>
      </c>
      <c r="K150" s="39" t="s">
        <v>356</v>
      </c>
      <c r="L150" s="39" t="s">
        <v>357</v>
      </c>
      <c r="M150" s="39" t="s">
        <v>600</v>
      </c>
      <c r="N150" s="19" t="s">
        <v>55</v>
      </c>
      <c r="O150" s="40">
        <v>50</v>
      </c>
      <c r="P150" s="40">
        <v>50</v>
      </c>
      <c r="Q150" s="40">
        <v>0</v>
      </c>
      <c r="R150" s="38" t="s">
        <v>604</v>
      </c>
      <c r="S150" s="38" t="s">
        <v>329</v>
      </c>
      <c r="T150" s="38">
        <v>1</v>
      </c>
      <c r="U150" s="38">
        <v>264</v>
      </c>
      <c r="V150" s="38">
        <v>960</v>
      </c>
      <c r="W150" s="38">
        <v>10</v>
      </c>
      <c r="X150" s="38" t="s">
        <v>58</v>
      </c>
      <c r="Y150" s="38" t="s">
        <v>192</v>
      </c>
      <c r="Z150" s="38" t="s">
        <v>605</v>
      </c>
      <c r="AA150" s="99">
        <v>50</v>
      </c>
      <c r="AB150" s="38"/>
      <c r="AC150" s="38">
        <v>50</v>
      </c>
      <c r="AD150" s="38" t="s">
        <v>55</v>
      </c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62" t="s">
        <v>60</v>
      </c>
      <c r="AP150" s="74" t="s">
        <v>70</v>
      </c>
      <c r="AQ150" s="8">
        <v>31.993792</v>
      </c>
      <c r="AR150" s="45">
        <f t="shared" si="6"/>
        <v>0.63987584</v>
      </c>
    </row>
    <row r="151" ht="79" customHeight="1" spans="1:44">
      <c r="A151" s="65">
        <v>135</v>
      </c>
      <c r="B151" s="38">
        <v>2025</v>
      </c>
      <c r="C151" s="7" t="s">
        <v>606</v>
      </c>
      <c r="D151" s="19" t="s">
        <v>332</v>
      </c>
      <c r="E151" s="38" t="s">
        <v>47</v>
      </c>
      <c r="F151" s="19" t="s">
        <v>48</v>
      </c>
      <c r="G151" s="38" t="s">
        <v>113</v>
      </c>
      <c r="H151" s="19" t="s">
        <v>50</v>
      </c>
      <c r="I151" s="38" t="s">
        <v>51</v>
      </c>
      <c r="J151" s="7" t="s">
        <v>51</v>
      </c>
      <c r="K151" s="39" t="s">
        <v>356</v>
      </c>
      <c r="L151" s="39" t="s">
        <v>357</v>
      </c>
      <c r="M151" s="39" t="s">
        <v>600</v>
      </c>
      <c r="N151" s="19" t="s">
        <v>55</v>
      </c>
      <c r="O151" s="101">
        <v>32</v>
      </c>
      <c r="P151" s="101">
        <v>32</v>
      </c>
      <c r="Q151" s="19">
        <v>0</v>
      </c>
      <c r="R151" s="38" t="s">
        <v>607</v>
      </c>
      <c r="S151" s="38" t="s">
        <v>159</v>
      </c>
      <c r="T151" s="38">
        <v>10</v>
      </c>
      <c r="U151" s="38">
        <v>220</v>
      </c>
      <c r="V151" s="38">
        <v>600</v>
      </c>
      <c r="W151" s="38">
        <v>160</v>
      </c>
      <c r="X151" s="38" t="s">
        <v>58</v>
      </c>
      <c r="Y151" s="38" t="s">
        <v>117</v>
      </c>
      <c r="Z151" s="19" t="s">
        <v>50</v>
      </c>
      <c r="AA151" s="19"/>
      <c r="AB151" s="19"/>
      <c r="AC151" s="19">
        <v>32</v>
      </c>
      <c r="AD151" s="19" t="s">
        <v>55</v>
      </c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62" t="s">
        <v>60</v>
      </c>
      <c r="AP151" s="63" t="s">
        <v>91</v>
      </c>
      <c r="AQ151" s="8">
        <v>25.6</v>
      </c>
      <c r="AR151" s="45">
        <f t="shared" si="6"/>
        <v>0.8</v>
      </c>
    </row>
    <row r="152" ht="140.4" spans="1:44">
      <c r="A152" s="65">
        <v>136</v>
      </c>
      <c r="B152" s="38">
        <v>2025</v>
      </c>
      <c r="C152" s="38" t="s">
        <v>608</v>
      </c>
      <c r="D152" s="38" t="s">
        <v>46</v>
      </c>
      <c r="E152" s="38" t="s">
        <v>47</v>
      </c>
      <c r="F152" s="38" t="s">
        <v>48</v>
      </c>
      <c r="G152" s="38" t="s">
        <v>409</v>
      </c>
      <c r="H152" s="38" t="s">
        <v>609</v>
      </c>
      <c r="I152" s="38" t="s">
        <v>51</v>
      </c>
      <c r="J152" s="38" t="s">
        <v>84</v>
      </c>
      <c r="K152" s="39" t="s">
        <v>356</v>
      </c>
      <c r="L152" s="39" t="s">
        <v>357</v>
      </c>
      <c r="M152" s="39" t="s">
        <v>600</v>
      </c>
      <c r="N152" s="19" t="s">
        <v>55</v>
      </c>
      <c r="O152" s="40">
        <v>40</v>
      </c>
      <c r="P152" s="40">
        <v>40</v>
      </c>
      <c r="Q152" s="40">
        <v>0</v>
      </c>
      <c r="R152" s="38" t="s">
        <v>610</v>
      </c>
      <c r="S152" s="38" t="s">
        <v>412</v>
      </c>
      <c r="T152" s="38">
        <v>1</v>
      </c>
      <c r="U152" s="38">
        <v>430</v>
      </c>
      <c r="V152" s="38">
        <v>1530</v>
      </c>
      <c r="W152" s="38">
        <v>380</v>
      </c>
      <c r="X152" s="38" t="s">
        <v>87</v>
      </c>
      <c r="Y152" s="46" t="s">
        <v>413</v>
      </c>
      <c r="Z152" s="38" t="s">
        <v>609</v>
      </c>
      <c r="AA152" s="38"/>
      <c r="AB152" s="38"/>
      <c r="AC152" s="38">
        <v>40</v>
      </c>
      <c r="AD152" s="38" t="s">
        <v>55</v>
      </c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75" t="s">
        <v>60</v>
      </c>
      <c r="AP152" s="63" t="s">
        <v>91</v>
      </c>
      <c r="AQ152" s="8">
        <v>38.8</v>
      </c>
      <c r="AR152" s="45">
        <f t="shared" si="6"/>
        <v>0.97</v>
      </c>
    </row>
    <row r="153" ht="124.8" spans="1:44">
      <c r="A153" s="19">
        <v>137</v>
      </c>
      <c r="B153" s="38">
        <v>2025</v>
      </c>
      <c r="C153" s="38" t="s">
        <v>611</v>
      </c>
      <c r="D153" s="38" t="s">
        <v>46</v>
      </c>
      <c r="E153" s="38" t="s">
        <v>47</v>
      </c>
      <c r="F153" s="38" t="s">
        <v>48</v>
      </c>
      <c r="G153" s="38" t="s">
        <v>409</v>
      </c>
      <c r="H153" s="38" t="s">
        <v>612</v>
      </c>
      <c r="I153" s="38" t="s">
        <v>84</v>
      </c>
      <c r="J153" s="38" t="s">
        <v>84</v>
      </c>
      <c r="K153" s="39" t="s">
        <v>356</v>
      </c>
      <c r="L153" s="39" t="s">
        <v>357</v>
      </c>
      <c r="M153" s="39" t="s">
        <v>600</v>
      </c>
      <c r="N153" s="19" t="s">
        <v>55</v>
      </c>
      <c r="O153" s="40">
        <v>70</v>
      </c>
      <c r="P153" s="40">
        <v>70</v>
      </c>
      <c r="Q153" s="40">
        <v>0</v>
      </c>
      <c r="R153" s="38" t="s">
        <v>613</v>
      </c>
      <c r="S153" s="38" t="s">
        <v>420</v>
      </c>
      <c r="T153" s="38">
        <v>2</v>
      </c>
      <c r="U153" s="38">
        <v>442</v>
      </c>
      <c r="V153" s="38">
        <v>2160</v>
      </c>
      <c r="W153" s="38">
        <v>360</v>
      </c>
      <c r="X153" s="38" t="s">
        <v>87</v>
      </c>
      <c r="Y153" s="46" t="s">
        <v>413</v>
      </c>
      <c r="Z153" s="38" t="s">
        <v>612</v>
      </c>
      <c r="AA153" s="38"/>
      <c r="AB153" s="38"/>
      <c r="AC153" s="38">
        <v>70</v>
      </c>
      <c r="AD153" s="38" t="s">
        <v>55</v>
      </c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75" t="s">
        <v>60</v>
      </c>
      <c r="AP153" s="74" t="s">
        <v>70</v>
      </c>
      <c r="AQ153" s="8">
        <v>44.8</v>
      </c>
      <c r="AR153" s="45">
        <f t="shared" si="6"/>
        <v>0.64</v>
      </c>
    </row>
    <row r="154" ht="124.8" spans="1:44">
      <c r="A154" s="65">
        <v>138</v>
      </c>
      <c r="B154" s="38">
        <v>2025</v>
      </c>
      <c r="C154" s="38" t="s">
        <v>614</v>
      </c>
      <c r="D154" s="38" t="s">
        <v>46</v>
      </c>
      <c r="E154" s="38" t="s">
        <v>47</v>
      </c>
      <c r="F154" s="38" t="s">
        <v>48</v>
      </c>
      <c r="G154" s="38" t="s">
        <v>409</v>
      </c>
      <c r="H154" s="38" t="s">
        <v>615</v>
      </c>
      <c r="I154" s="38" t="s">
        <v>84</v>
      </c>
      <c r="J154" s="38" t="s">
        <v>84</v>
      </c>
      <c r="K154" s="47" t="s">
        <v>356</v>
      </c>
      <c r="L154" s="47" t="s">
        <v>357</v>
      </c>
      <c r="M154" s="47" t="s">
        <v>600</v>
      </c>
      <c r="N154" s="105" t="s">
        <v>55</v>
      </c>
      <c r="O154" s="40">
        <v>30</v>
      </c>
      <c r="P154" s="40">
        <v>30</v>
      </c>
      <c r="Q154" s="40">
        <v>0</v>
      </c>
      <c r="R154" s="38" t="s">
        <v>616</v>
      </c>
      <c r="S154" s="38" t="s">
        <v>420</v>
      </c>
      <c r="T154" s="38">
        <v>2</v>
      </c>
      <c r="U154" s="38">
        <v>168</v>
      </c>
      <c r="V154" s="38">
        <v>623</v>
      </c>
      <c r="W154" s="38">
        <v>28</v>
      </c>
      <c r="X154" s="38" t="s">
        <v>87</v>
      </c>
      <c r="Y154" s="46" t="s">
        <v>413</v>
      </c>
      <c r="Z154" s="38" t="s">
        <v>615</v>
      </c>
      <c r="AA154" s="38"/>
      <c r="AB154" s="38"/>
      <c r="AC154" s="38">
        <v>30</v>
      </c>
      <c r="AD154" s="38" t="s">
        <v>55</v>
      </c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75" t="s">
        <v>60</v>
      </c>
      <c r="AP154" s="63" t="s">
        <v>91</v>
      </c>
      <c r="AQ154" s="8">
        <v>24</v>
      </c>
      <c r="AR154" s="45">
        <f t="shared" si="6"/>
        <v>0.8</v>
      </c>
    </row>
    <row r="155" ht="72" customHeight="1" spans="1:44">
      <c r="A155" s="65">
        <v>139</v>
      </c>
      <c r="B155" s="38">
        <v>2025</v>
      </c>
      <c r="C155" s="38" t="s">
        <v>617</v>
      </c>
      <c r="D155" s="38" t="s">
        <v>46</v>
      </c>
      <c r="E155" s="38" t="s">
        <v>47</v>
      </c>
      <c r="F155" s="38" t="s">
        <v>48</v>
      </c>
      <c r="G155" s="38" t="s">
        <v>194</v>
      </c>
      <c r="H155" s="38" t="s">
        <v>618</v>
      </c>
      <c r="I155" s="38" t="s">
        <v>84</v>
      </c>
      <c r="J155" s="38" t="s">
        <v>84</v>
      </c>
      <c r="K155" s="39" t="s">
        <v>356</v>
      </c>
      <c r="L155" s="39" t="s">
        <v>357</v>
      </c>
      <c r="M155" s="39" t="s">
        <v>600</v>
      </c>
      <c r="N155" s="38" t="s">
        <v>55</v>
      </c>
      <c r="O155" s="40">
        <v>16</v>
      </c>
      <c r="P155" s="40">
        <v>16</v>
      </c>
      <c r="Q155" s="40">
        <v>0</v>
      </c>
      <c r="R155" s="84" t="s">
        <v>619</v>
      </c>
      <c r="S155" s="38" t="s">
        <v>620</v>
      </c>
      <c r="T155" s="38">
        <v>1</v>
      </c>
      <c r="U155" s="38">
        <v>28</v>
      </c>
      <c r="V155" s="38">
        <v>96</v>
      </c>
      <c r="W155" s="38">
        <v>6</v>
      </c>
      <c r="X155" s="38" t="s">
        <v>58</v>
      </c>
      <c r="Y155" s="38" t="s">
        <v>198</v>
      </c>
      <c r="Z155" s="38" t="s">
        <v>618</v>
      </c>
      <c r="AA155" s="38"/>
      <c r="AB155" s="38"/>
      <c r="AC155" s="38">
        <v>16</v>
      </c>
      <c r="AD155" s="38" t="s">
        <v>55</v>
      </c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62" t="s">
        <v>60</v>
      </c>
      <c r="AP155" s="63" t="s">
        <v>91</v>
      </c>
      <c r="AQ155" s="8">
        <v>15.52</v>
      </c>
      <c r="AR155" s="45">
        <f t="shared" si="6"/>
        <v>0.97</v>
      </c>
    </row>
    <row r="156" ht="72" customHeight="1" spans="1:44">
      <c r="A156" s="19">
        <v>140</v>
      </c>
      <c r="B156" s="7">
        <v>2025</v>
      </c>
      <c r="C156" s="19" t="s">
        <v>621</v>
      </c>
      <c r="D156" s="19" t="s">
        <v>46</v>
      </c>
      <c r="E156" s="19" t="s">
        <v>279</v>
      </c>
      <c r="F156" s="19" t="s">
        <v>48</v>
      </c>
      <c r="G156" s="19" t="s">
        <v>280</v>
      </c>
      <c r="H156" s="19" t="s">
        <v>446</v>
      </c>
      <c r="I156" s="38" t="s">
        <v>51</v>
      </c>
      <c r="J156" s="38" t="s">
        <v>84</v>
      </c>
      <c r="K156" s="39" t="s">
        <v>356</v>
      </c>
      <c r="L156" s="39" t="s">
        <v>357</v>
      </c>
      <c r="M156" s="39" t="s">
        <v>600</v>
      </c>
      <c r="N156" s="19" t="s">
        <v>55</v>
      </c>
      <c r="O156" s="19">
        <v>48</v>
      </c>
      <c r="P156" s="68">
        <v>48</v>
      </c>
      <c r="Q156" s="68">
        <v>0</v>
      </c>
      <c r="R156" s="7" t="s">
        <v>622</v>
      </c>
      <c r="S156" s="7" t="s">
        <v>623</v>
      </c>
      <c r="T156" s="68">
        <v>1</v>
      </c>
      <c r="U156" s="7">
        <v>85</v>
      </c>
      <c r="V156" s="7">
        <v>341</v>
      </c>
      <c r="W156" s="7">
        <v>63</v>
      </c>
      <c r="X156" s="68" t="s">
        <v>58</v>
      </c>
      <c r="Y156" s="19" t="s">
        <v>284</v>
      </c>
      <c r="Z156" s="19" t="s">
        <v>446</v>
      </c>
      <c r="AA156" s="19"/>
      <c r="AB156" s="19"/>
      <c r="AC156" s="19">
        <v>48</v>
      </c>
      <c r="AD156" s="19" t="s">
        <v>55</v>
      </c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62" t="s">
        <v>60</v>
      </c>
      <c r="AP156" s="63" t="s">
        <v>91</v>
      </c>
      <c r="AQ156" s="64">
        <v>30.72</v>
      </c>
      <c r="AR156" s="45">
        <f t="shared" si="6"/>
        <v>0.64</v>
      </c>
    </row>
    <row r="157" ht="73" customHeight="1" spans="1:44">
      <c r="A157" s="65">
        <v>141</v>
      </c>
      <c r="B157" s="19">
        <v>2025</v>
      </c>
      <c r="C157" s="19" t="s">
        <v>624</v>
      </c>
      <c r="D157" s="19" t="s">
        <v>46</v>
      </c>
      <c r="E157" s="19" t="s">
        <v>205</v>
      </c>
      <c r="F157" s="19" t="s">
        <v>48</v>
      </c>
      <c r="G157" s="19" t="s">
        <v>206</v>
      </c>
      <c r="H157" s="19" t="s">
        <v>625</v>
      </c>
      <c r="I157" s="38" t="s">
        <v>84</v>
      </c>
      <c r="J157" s="7" t="s">
        <v>51</v>
      </c>
      <c r="K157" s="39" t="s">
        <v>356</v>
      </c>
      <c r="L157" s="39" t="s">
        <v>357</v>
      </c>
      <c r="M157" s="39" t="s">
        <v>600</v>
      </c>
      <c r="N157" s="19" t="s">
        <v>55</v>
      </c>
      <c r="O157" s="19">
        <v>20</v>
      </c>
      <c r="P157" s="19">
        <v>20</v>
      </c>
      <c r="Q157" s="19">
        <v>0</v>
      </c>
      <c r="R157" s="19" t="s">
        <v>626</v>
      </c>
      <c r="S157" s="19" t="s">
        <v>627</v>
      </c>
      <c r="T157" s="19">
        <v>3</v>
      </c>
      <c r="U157" s="19">
        <v>1560</v>
      </c>
      <c r="V157" s="19">
        <v>5850</v>
      </c>
      <c r="W157" s="19">
        <v>450</v>
      </c>
      <c r="X157" s="38" t="s">
        <v>87</v>
      </c>
      <c r="Y157" s="19" t="s">
        <v>210</v>
      </c>
      <c r="Z157" s="19" t="s">
        <v>207</v>
      </c>
      <c r="AA157" s="19"/>
      <c r="AB157" s="19"/>
      <c r="AC157" s="19">
        <v>20</v>
      </c>
      <c r="AD157" s="19" t="s">
        <v>55</v>
      </c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75" t="s">
        <v>60</v>
      </c>
      <c r="AP157" s="63" t="s">
        <v>91</v>
      </c>
      <c r="AQ157" s="64">
        <v>18.875567</v>
      </c>
      <c r="AR157" s="45">
        <f t="shared" si="6"/>
        <v>0.94377835</v>
      </c>
    </row>
    <row r="158" ht="72" customHeight="1" spans="1:44">
      <c r="A158" s="65">
        <v>142</v>
      </c>
      <c r="B158" s="19">
        <v>2025</v>
      </c>
      <c r="C158" s="19" t="s">
        <v>628</v>
      </c>
      <c r="D158" s="19" t="s">
        <v>133</v>
      </c>
      <c r="E158" s="19" t="s">
        <v>205</v>
      </c>
      <c r="F158" s="19" t="s">
        <v>48</v>
      </c>
      <c r="G158" s="19" t="s">
        <v>206</v>
      </c>
      <c r="H158" s="19" t="s">
        <v>500</v>
      </c>
      <c r="I158" s="38" t="s">
        <v>84</v>
      </c>
      <c r="J158" s="38" t="s">
        <v>51</v>
      </c>
      <c r="K158" s="39" t="s">
        <v>356</v>
      </c>
      <c r="L158" s="39" t="s">
        <v>357</v>
      </c>
      <c r="M158" s="39" t="s">
        <v>600</v>
      </c>
      <c r="N158" s="19" t="s">
        <v>55</v>
      </c>
      <c r="O158" s="19">
        <v>35</v>
      </c>
      <c r="P158" s="19">
        <v>35</v>
      </c>
      <c r="Q158" s="19">
        <v>0</v>
      </c>
      <c r="R158" s="19" t="s">
        <v>629</v>
      </c>
      <c r="S158" s="19" t="s">
        <v>630</v>
      </c>
      <c r="T158" s="19">
        <v>1</v>
      </c>
      <c r="U158" s="19">
        <v>48</v>
      </c>
      <c r="V158" s="19">
        <v>169</v>
      </c>
      <c r="W158" s="19">
        <v>15</v>
      </c>
      <c r="X158" s="38" t="s">
        <v>87</v>
      </c>
      <c r="Y158" s="19" t="s">
        <v>210</v>
      </c>
      <c r="Z158" s="19" t="s">
        <v>500</v>
      </c>
      <c r="AA158" s="19"/>
      <c r="AB158" s="19"/>
      <c r="AC158" s="19">
        <v>35</v>
      </c>
      <c r="AD158" s="19" t="s">
        <v>55</v>
      </c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75" t="s">
        <v>60</v>
      </c>
      <c r="AP158" s="74" t="s">
        <v>70</v>
      </c>
      <c r="AQ158" s="64">
        <v>10.468038</v>
      </c>
      <c r="AR158" s="45">
        <f t="shared" si="6"/>
        <v>0.2990868</v>
      </c>
    </row>
    <row r="159" ht="109.2" spans="1:44">
      <c r="A159" s="19">
        <v>143</v>
      </c>
      <c r="B159" s="7">
        <v>2025</v>
      </c>
      <c r="C159" s="5" t="s">
        <v>631</v>
      </c>
      <c r="D159" s="7" t="s">
        <v>46</v>
      </c>
      <c r="E159" s="7" t="s">
        <v>64</v>
      </c>
      <c r="F159" s="7" t="s">
        <v>48</v>
      </c>
      <c r="G159" s="7" t="s">
        <v>119</v>
      </c>
      <c r="H159" s="7" t="s">
        <v>137</v>
      </c>
      <c r="I159" s="38" t="s">
        <v>84</v>
      </c>
      <c r="J159" s="7" t="s">
        <v>84</v>
      </c>
      <c r="K159" s="39" t="s">
        <v>356</v>
      </c>
      <c r="L159" s="39" t="s">
        <v>357</v>
      </c>
      <c r="M159" s="39" t="s">
        <v>600</v>
      </c>
      <c r="N159" s="19" t="s">
        <v>55</v>
      </c>
      <c r="O159" s="7">
        <v>35</v>
      </c>
      <c r="P159" s="7">
        <v>35</v>
      </c>
      <c r="Q159" s="7">
        <v>0</v>
      </c>
      <c r="R159" s="7" t="s">
        <v>632</v>
      </c>
      <c r="S159" s="102" t="s">
        <v>633</v>
      </c>
      <c r="T159" s="7">
        <v>1</v>
      </c>
      <c r="U159" s="7">
        <v>776</v>
      </c>
      <c r="V159" s="7">
        <v>2871</v>
      </c>
      <c r="W159" s="7">
        <v>375</v>
      </c>
      <c r="X159" s="7" t="s">
        <v>58</v>
      </c>
      <c r="Y159" s="7" t="s">
        <v>119</v>
      </c>
      <c r="Z159" s="7" t="s">
        <v>137</v>
      </c>
      <c r="AA159" s="7"/>
      <c r="AB159" s="7"/>
      <c r="AC159" s="7">
        <v>35</v>
      </c>
      <c r="AD159" s="7" t="s">
        <v>55</v>
      </c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62" t="s">
        <v>60</v>
      </c>
      <c r="AP159" s="74" t="s">
        <v>70</v>
      </c>
      <c r="AQ159" s="126">
        <v>28</v>
      </c>
      <c r="AR159" s="45">
        <f t="shared" si="6"/>
        <v>0.8</v>
      </c>
    </row>
    <row r="160" ht="109.2" spans="1:44">
      <c r="A160" s="65">
        <v>144</v>
      </c>
      <c r="B160" s="7">
        <v>2025</v>
      </c>
      <c r="C160" s="7" t="s">
        <v>634</v>
      </c>
      <c r="D160" s="7" t="s">
        <v>46</v>
      </c>
      <c r="E160" s="7" t="s">
        <v>64</v>
      </c>
      <c r="F160" s="7" t="s">
        <v>48</v>
      </c>
      <c r="G160" s="7" t="s">
        <v>119</v>
      </c>
      <c r="H160" s="7" t="s">
        <v>129</v>
      </c>
      <c r="I160" s="38" t="s">
        <v>51</v>
      </c>
      <c r="J160" s="38" t="s">
        <v>51</v>
      </c>
      <c r="K160" s="39" t="s">
        <v>356</v>
      </c>
      <c r="L160" s="39" t="s">
        <v>357</v>
      </c>
      <c r="M160" s="39" t="s">
        <v>600</v>
      </c>
      <c r="N160" s="19" t="s">
        <v>55</v>
      </c>
      <c r="O160" s="7">
        <v>80</v>
      </c>
      <c r="P160" s="7">
        <v>80</v>
      </c>
      <c r="Q160" s="7">
        <v>0</v>
      </c>
      <c r="R160" s="7" t="s">
        <v>635</v>
      </c>
      <c r="S160" s="102" t="s">
        <v>636</v>
      </c>
      <c r="T160" s="7">
        <v>1</v>
      </c>
      <c r="U160" s="7">
        <v>569</v>
      </c>
      <c r="V160" s="7">
        <v>1989</v>
      </c>
      <c r="W160" s="7">
        <v>257</v>
      </c>
      <c r="X160" s="7" t="s">
        <v>58</v>
      </c>
      <c r="Y160" s="7" t="s">
        <v>119</v>
      </c>
      <c r="Z160" s="7" t="s">
        <v>129</v>
      </c>
      <c r="AA160" s="7"/>
      <c r="AB160" s="7"/>
      <c r="AC160" s="7">
        <v>80</v>
      </c>
      <c r="AD160" s="7" t="s">
        <v>55</v>
      </c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62" t="s">
        <v>60</v>
      </c>
      <c r="AP160" s="74" t="s">
        <v>70</v>
      </c>
      <c r="AQ160" s="100">
        <v>24</v>
      </c>
      <c r="AR160" s="45">
        <f t="shared" si="6"/>
        <v>0.3</v>
      </c>
    </row>
    <row r="161" ht="93.6" spans="1:44">
      <c r="A161" s="65">
        <v>145</v>
      </c>
      <c r="B161" s="7">
        <v>2025</v>
      </c>
      <c r="C161" s="7" t="s">
        <v>637</v>
      </c>
      <c r="D161" s="7" t="s">
        <v>46</v>
      </c>
      <c r="E161" s="7" t="s">
        <v>64</v>
      </c>
      <c r="F161" s="7" t="s">
        <v>48</v>
      </c>
      <c r="G161" s="7" t="s">
        <v>119</v>
      </c>
      <c r="H161" s="7" t="s">
        <v>638</v>
      </c>
      <c r="I161" s="38" t="s">
        <v>84</v>
      </c>
      <c r="J161" s="7" t="s">
        <v>84</v>
      </c>
      <c r="K161" s="39" t="s">
        <v>356</v>
      </c>
      <c r="L161" s="39" t="s">
        <v>357</v>
      </c>
      <c r="M161" s="39" t="s">
        <v>600</v>
      </c>
      <c r="N161" s="19" t="s">
        <v>55</v>
      </c>
      <c r="O161" s="68">
        <v>12</v>
      </c>
      <c r="P161" s="77">
        <v>12</v>
      </c>
      <c r="Q161" s="77">
        <v>0</v>
      </c>
      <c r="R161" s="7" t="s">
        <v>639</v>
      </c>
      <c r="S161" s="102" t="s">
        <v>640</v>
      </c>
      <c r="T161" s="7">
        <v>1</v>
      </c>
      <c r="U161" s="7">
        <v>104</v>
      </c>
      <c r="V161" s="7">
        <v>353</v>
      </c>
      <c r="W161" s="7">
        <v>58</v>
      </c>
      <c r="X161" s="7" t="s">
        <v>58</v>
      </c>
      <c r="Y161" s="7" t="s">
        <v>119</v>
      </c>
      <c r="Z161" s="7" t="s">
        <v>638</v>
      </c>
      <c r="AA161" s="7"/>
      <c r="AB161" s="7"/>
      <c r="AC161" s="7">
        <v>12</v>
      </c>
      <c r="AD161" s="7" t="s">
        <v>55</v>
      </c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62" t="s">
        <v>60</v>
      </c>
      <c r="AP161" s="66" t="s">
        <v>91</v>
      </c>
      <c r="AQ161" s="64">
        <v>11.64</v>
      </c>
      <c r="AR161" s="45">
        <f t="shared" si="6"/>
        <v>0.97</v>
      </c>
    </row>
    <row r="162" ht="109.2" spans="1:44">
      <c r="A162" s="19">
        <v>146</v>
      </c>
      <c r="B162" s="7">
        <v>2025</v>
      </c>
      <c r="C162" s="19" t="s">
        <v>641</v>
      </c>
      <c r="D162" s="7" t="s">
        <v>46</v>
      </c>
      <c r="E162" s="7" t="s">
        <v>64</v>
      </c>
      <c r="F162" s="7" t="s">
        <v>48</v>
      </c>
      <c r="G162" s="7" t="s">
        <v>119</v>
      </c>
      <c r="H162" s="19" t="s">
        <v>120</v>
      </c>
      <c r="I162" s="38" t="s">
        <v>51</v>
      </c>
      <c r="J162" s="7" t="s">
        <v>84</v>
      </c>
      <c r="K162" s="39" t="s">
        <v>356</v>
      </c>
      <c r="L162" s="39" t="s">
        <v>357</v>
      </c>
      <c r="M162" s="39" t="s">
        <v>600</v>
      </c>
      <c r="N162" s="19" t="s">
        <v>55</v>
      </c>
      <c r="O162" s="19">
        <v>10</v>
      </c>
      <c r="P162" s="19">
        <v>10</v>
      </c>
      <c r="Q162" s="19">
        <v>0</v>
      </c>
      <c r="R162" s="19" t="s">
        <v>642</v>
      </c>
      <c r="S162" s="102" t="s">
        <v>643</v>
      </c>
      <c r="T162" s="101">
        <v>1</v>
      </c>
      <c r="U162" s="101">
        <v>86</v>
      </c>
      <c r="V162" s="101">
        <v>465</v>
      </c>
      <c r="W162" s="101">
        <v>31</v>
      </c>
      <c r="X162" s="7" t="s">
        <v>58</v>
      </c>
      <c r="Y162" s="7" t="s">
        <v>119</v>
      </c>
      <c r="Z162" s="7" t="s">
        <v>120</v>
      </c>
      <c r="AA162" s="7"/>
      <c r="AB162" s="7"/>
      <c r="AC162" s="7">
        <v>10</v>
      </c>
      <c r="AD162" s="7" t="s">
        <v>55</v>
      </c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62" t="s">
        <v>60</v>
      </c>
      <c r="AP162" s="66" t="s">
        <v>91</v>
      </c>
      <c r="AQ162" s="64">
        <v>9.7</v>
      </c>
      <c r="AR162" s="45">
        <f t="shared" si="6"/>
        <v>0.97</v>
      </c>
    </row>
    <row r="163" ht="72" customHeight="1" spans="1:44">
      <c r="A163" s="65">
        <v>147</v>
      </c>
      <c r="B163" s="38">
        <v>2025</v>
      </c>
      <c r="C163" s="38" t="s">
        <v>644</v>
      </c>
      <c r="D163" s="38" t="s">
        <v>46</v>
      </c>
      <c r="E163" s="38" t="s">
        <v>47</v>
      </c>
      <c r="F163" s="38" t="s">
        <v>48</v>
      </c>
      <c r="G163" s="38" t="s">
        <v>82</v>
      </c>
      <c r="H163" s="38" t="s">
        <v>232</v>
      </c>
      <c r="I163" s="38" t="s">
        <v>84</v>
      </c>
      <c r="J163" s="7" t="s">
        <v>51</v>
      </c>
      <c r="K163" s="39" t="s">
        <v>356</v>
      </c>
      <c r="L163" s="39" t="s">
        <v>357</v>
      </c>
      <c r="M163" s="39" t="s">
        <v>600</v>
      </c>
      <c r="N163" s="19" t="s">
        <v>55</v>
      </c>
      <c r="O163" s="40">
        <v>30</v>
      </c>
      <c r="P163" s="40">
        <v>30</v>
      </c>
      <c r="Q163" s="40">
        <v>0</v>
      </c>
      <c r="R163" s="38" t="s">
        <v>645</v>
      </c>
      <c r="S163" s="38" t="s">
        <v>364</v>
      </c>
      <c r="T163" s="38">
        <v>1</v>
      </c>
      <c r="U163" s="38">
        <v>186</v>
      </c>
      <c r="V163" s="38">
        <v>613</v>
      </c>
      <c r="W163" s="38">
        <v>10</v>
      </c>
      <c r="X163" s="38" t="s">
        <v>58</v>
      </c>
      <c r="Y163" s="38" t="s">
        <v>144</v>
      </c>
      <c r="Z163" s="38" t="s">
        <v>232</v>
      </c>
      <c r="AA163" s="38"/>
      <c r="AB163" s="38"/>
      <c r="AC163" s="38">
        <v>30</v>
      </c>
      <c r="AD163" s="38" t="s">
        <v>55</v>
      </c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62" t="s">
        <v>60</v>
      </c>
      <c r="AP163" s="74" t="s">
        <v>70</v>
      </c>
      <c r="AQ163" s="64">
        <v>9</v>
      </c>
      <c r="AR163" s="45">
        <f t="shared" si="6"/>
        <v>0.3</v>
      </c>
    </row>
    <row r="164" ht="72" customHeight="1" spans="1:44">
      <c r="A164" s="65">
        <v>148</v>
      </c>
      <c r="B164" s="38">
        <v>2025</v>
      </c>
      <c r="C164" s="38" t="s">
        <v>646</v>
      </c>
      <c r="D164" s="38" t="s">
        <v>46</v>
      </c>
      <c r="E164" s="38" t="s">
        <v>47</v>
      </c>
      <c r="F164" s="38" t="s">
        <v>48</v>
      </c>
      <c r="G164" s="38" t="s">
        <v>82</v>
      </c>
      <c r="H164" s="38" t="s">
        <v>245</v>
      </c>
      <c r="I164" s="38" t="s">
        <v>51</v>
      </c>
      <c r="J164" s="38" t="s">
        <v>84</v>
      </c>
      <c r="K164" s="39" t="s">
        <v>356</v>
      </c>
      <c r="L164" s="39" t="s">
        <v>357</v>
      </c>
      <c r="M164" s="39" t="s">
        <v>600</v>
      </c>
      <c r="N164" s="19" t="s">
        <v>55</v>
      </c>
      <c r="O164" s="38">
        <v>25</v>
      </c>
      <c r="P164" s="38">
        <v>25</v>
      </c>
      <c r="Q164" s="38">
        <v>0</v>
      </c>
      <c r="R164" s="38" t="s">
        <v>647</v>
      </c>
      <c r="S164" s="38" t="s">
        <v>364</v>
      </c>
      <c r="T164" s="38">
        <v>1</v>
      </c>
      <c r="U164" s="38">
        <v>52</v>
      </c>
      <c r="V164" s="38">
        <v>151</v>
      </c>
      <c r="W164" s="38">
        <v>18</v>
      </c>
      <c r="X164" s="38" t="s">
        <v>58</v>
      </c>
      <c r="Y164" s="38" t="s">
        <v>144</v>
      </c>
      <c r="Z164" s="38" t="s">
        <v>245</v>
      </c>
      <c r="AA164" s="38"/>
      <c r="AB164" s="38"/>
      <c r="AC164" s="38">
        <v>25</v>
      </c>
      <c r="AD164" s="38" t="s">
        <v>55</v>
      </c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62" t="s">
        <v>60</v>
      </c>
      <c r="AP164" s="63" t="s">
        <v>91</v>
      </c>
      <c r="AQ164" s="64">
        <v>25</v>
      </c>
      <c r="AR164" s="45">
        <f t="shared" si="6"/>
        <v>1</v>
      </c>
    </row>
    <row r="165" ht="99" customHeight="1" spans="1:44">
      <c r="A165" s="19">
        <v>149</v>
      </c>
      <c r="B165" s="7">
        <v>2025</v>
      </c>
      <c r="C165" s="7" t="s">
        <v>648</v>
      </c>
      <c r="D165" s="38" t="s">
        <v>46</v>
      </c>
      <c r="E165" s="38" t="s">
        <v>47</v>
      </c>
      <c r="F165" s="7" t="s">
        <v>48</v>
      </c>
      <c r="G165" s="7" t="s">
        <v>146</v>
      </c>
      <c r="H165" s="7" t="s">
        <v>539</v>
      </c>
      <c r="I165" s="38" t="s">
        <v>51</v>
      </c>
      <c r="J165" s="38" t="s">
        <v>51</v>
      </c>
      <c r="K165" s="39" t="s">
        <v>356</v>
      </c>
      <c r="L165" s="39" t="s">
        <v>357</v>
      </c>
      <c r="M165" s="39" t="s">
        <v>600</v>
      </c>
      <c r="N165" s="19" t="s">
        <v>55</v>
      </c>
      <c r="O165" s="40">
        <v>20</v>
      </c>
      <c r="P165" s="40">
        <v>20</v>
      </c>
      <c r="Q165" s="40">
        <v>0</v>
      </c>
      <c r="R165" s="7" t="s">
        <v>649</v>
      </c>
      <c r="S165" s="31" t="s">
        <v>650</v>
      </c>
      <c r="T165" s="7">
        <v>1</v>
      </c>
      <c r="U165" s="7">
        <v>60</v>
      </c>
      <c r="V165" s="7">
        <v>220</v>
      </c>
      <c r="W165" s="7">
        <v>50</v>
      </c>
      <c r="X165" s="38" t="s">
        <v>87</v>
      </c>
      <c r="Y165" s="7" t="s">
        <v>150</v>
      </c>
      <c r="Z165" s="7" t="s">
        <v>539</v>
      </c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>
        <v>20</v>
      </c>
      <c r="AN165" s="7" t="s">
        <v>182</v>
      </c>
      <c r="AO165" s="62" t="s">
        <v>60</v>
      </c>
      <c r="AP165" s="63" t="s">
        <v>91</v>
      </c>
      <c r="AQ165" s="64">
        <v>20</v>
      </c>
      <c r="AR165" s="45">
        <f t="shared" si="6"/>
        <v>1</v>
      </c>
    </row>
    <row r="166" s="13" customFormat="1" ht="115" customHeight="1" spans="1:44">
      <c r="A166" s="19">
        <v>150</v>
      </c>
      <c r="B166" s="38">
        <v>2025</v>
      </c>
      <c r="C166" s="38" t="s">
        <v>651</v>
      </c>
      <c r="D166" s="38" t="s">
        <v>46</v>
      </c>
      <c r="E166" s="38" t="s">
        <v>231</v>
      </c>
      <c r="F166" s="7" t="s">
        <v>48</v>
      </c>
      <c r="G166" s="38" t="s">
        <v>82</v>
      </c>
      <c r="H166" s="38" t="s">
        <v>83</v>
      </c>
      <c r="I166" s="38" t="s">
        <v>84</v>
      </c>
      <c r="J166" s="7" t="s">
        <v>51</v>
      </c>
      <c r="K166" s="39" t="s">
        <v>356</v>
      </c>
      <c r="L166" s="39" t="s">
        <v>357</v>
      </c>
      <c r="M166" s="39" t="s">
        <v>600</v>
      </c>
      <c r="N166" s="19" t="s">
        <v>55</v>
      </c>
      <c r="O166" s="40">
        <v>85</v>
      </c>
      <c r="P166" s="40">
        <v>85</v>
      </c>
      <c r="Q166" s="40">
        <v>0</v>
      </c>
      <c r="R166" s="38" t="s">
        <v>652</v>
      </c>
      <c r="S166" s="38" t="s">
        <v>234</v>
      </c>
      <c r="T166" s="38">
        <v>1</v>
      </c>
      <c r="U166" s="38">
        <v>656</v>
      </c>
      <c r="V166" s="38">
        <v>3100</v>
      </c>
      <c r="W166" s="38">
        <v>656</v>
      </c>
      <c r="X166" s="38" t="s">
        <v>87</v>
      </c>
      <c r="Y166" s="38" t="s">
        <v>144</v>
      </c>
      <c r="Z166" s="38" t="s">
        <v>83</v>
      </c>
      <c r="AA166" s="38"/>
      <c r="AB166" s="38"/>
      <c r="AC166" s="38">
        <v>85</v>
      </c>
      <c r="AD166" s="38" t="s">
        <v>55</v>
      </c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62" t="s">
        <v>60</v>
      </c>
      <c r="AP166" s="95" t="s">
        <v>70</v>
      </c>
      <c r="AQ166" s="64">
        <f>P166*0.64</f>
        <v>54.4</v>
      </c>
      <c r="AR166" s="45">
        <f t="shared" si="6"/>
        <v>0.64</v>
      </c>
    </row>
    <row r="167" s="10" customFormat="1" ht="41" hidden="1" customHeight="1" spans="1:44">
      <c r="A167" s="31" t="s">
        <v>653</v>
      </c>
      <c r="B167" s="31"/>
      <c r="C167" s="31"/>
      <c r="D167" s="31"/>
      <c r="E167" s="31"/>
      <c r="F167" s="32"/>
      <c r="G167" s="32"/>
      <c r="H167" s="32"/>
      <c r="I167" s="38"/>
      <c r="J167" s="56"/>
      <c r="K167" s="57"/>
      <c r="L167" s="32"/>
      <c r="M167" s="32"/>
      <c r="N167" s="32"/>
      <c r="O167" s="40">
        <f>SUM(O168)</f>
        <v>100</v>
      </c>
      <c r="P167" s="40">
        <f>SUM(P168)</f>
        <v>0</v>
      </c>
      <c r="Q167" s="40">
        <f>SUM(Q168)</f>
        <v>100</v>
      </c>
      <c r="R167" s="58"/>
      <c r="S167" s="58"/>
      <c r="T167" s="58"/>
      <c r="U167" s="58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60"/>
      <c r="AP167" s="54"/>
      <c r="AQ167" s="120"/>
    </row>
    <row r="168" ht="72" customHeight="1" spans="1:44">
      <c r="A168" s="65">
        <v>151</v>
      </c>
      <c r="B168" s="38">
        <v>2025</v>
      </c>
      <c r="C168" s="38" t="s">
        <v>654</v>
      </c>
      <c r="D168" s="38" t="s">
        <v>46</v>
      </c>
      <c r="E168" s="38" t="s">
        <v>47</v>
      </c>
      <c r="F168" s="38" t="s">
        <v>48</v>
      </c>
      <c r="G168" s="38" t="s">
        <v>49</v>
      </c>
      <c r="H168" s="38" t="s">
        <v>50</v>
      </c>
      <c r="I168" s="38" t="s">
        <v>51</v>
      </c>
      <c r="J168" s="38" t="s">
        <v>51</v>
      </c>
      <c r="K168" s="39" t="s">
        <v>316</v>
      </c>
      <c r="L168" s="39" t="s">
        <v>357</v>
      </c>
      <c r="M168" s="39" t="s">
        <v>153</v>
      </c>
      <c r="N168" s="19" t="s">
        <v>55</v>
      </c>
      <c r="O168" s="40">
        <v>100</v>
      </c>
      <c r="P168" s="40">
        <v>0</v>
      </c>
      <c r="Q168" s="40">
        <v>100</v>
      </c>
      <c r="R168" s="38" t="s">
        <v>655</v>
      </c>
      <c r="S168" s="38" t="s">
        <v>104</v>
      </c>
      <c r="T168" s="38">
        <v>131</v>
      </c>
      <c r="U168" s="38">
        <v>10000</v>
      </c>
      <c r="V168" s="38">
        <v>32563</v>
      </c>
      <c r="W168" s="38">
        <v>1500</v>
      </c>
      <c r="X168" s="38" t="s">
        <v>58</v>
      </c>
      <c r="Y168" s="38" t="s">
        <v>49</v>
      </c>
      <c r="Z168" s="38" t="s">
        <v>59</v>
      </c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62" t="s">
        <v>60</v>
      </c>
      <c r="AP168" s="74" t="s">
        <v>70</v>
      </c>
      <c r="AQ168" s="64"/>
      <c r="AR168" s="45" t="e">
        <f>AQ168/P168</f>
        <v>#DIV/0!</v>
      </c>
    </row>
    <row r="169" s="10" customFormat="1" ht="41" hidden="1" customHeight="1" spans="1:44">
      <c r="A169" s="31" t="s">
        <v>656</v>
      </c>
      <c r="B169" s="31"/>
      <c r="C169" s="31"/>
      <c r="D169" s="31"/>
      <c r="E169" s="31"/>
      <c r="F169" s="32"/>
      <c r="G169" s="32"/>
      <c r="H169" s="32"/>
      <c r="I169" s="38"/>
      <c r="J169" s="56"/>
      <c r="K169" s="57"/>
      <c r="L169" s="32"/>
      <c r="M169" s="32"/>
      <c r="N169" s="32"/>
      <c r="O169" s="40">
        <f>SUM(O170:O224)</f>
        <v>1898</v>
      </c>
      <c r="P169" s="40">
        <f>SUM(P170:P224)</f>
        <v>1898</v>
      </c>
      <c r="Q169" s="40">
        <f>SUM(Q170:Q224)</f>
        <v>0</v>
      </c>
      <c r="R169" s="58"/>
      <c r="S169" s="58"/>
      <c r="T169" s="58"/>
      <c r="U169" s="58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60"/>
      <c r="AP169" s="54"/>
      <c r="AQ169" s="120"/>
    </row>
    <row r="170" ht="72" customHeight="1" spans="1:44">
      <c r="A170" s="19">
        <v>152</v>
      </c>
      <c r="B170" s="38">
        <v>2025</v>
      </c>
      <c r="C170" s="7" t="s">
        <v>657</v>
      </c>
      <c r="D170" s="7" t="s">
        <v>46</v>
      </c>
      <c r="E170" s="38" t="s">
        <v>47</v>
      </c>
      <c r="F170" s="7" t="s">
        <v>48</v>
      </c>
      <c r="G170" s="7" t="s">
        <v>107</v>
      </c>
      <c r="H170" s="7" t="s">
        <v>658</v>
      </c>
      <c r="I170" s="38" t="s">
        <v>51</v>
      </c>
      <c r="J170" s="38" t="s">
        <v>51</v>
      </c>
      <c r="K170" s="39" t="s">
        <v>356</v>
      </c>
      <c r="L170" s="39" t="s">
        <v>357</v>
      </c>
      <c r="M170" s="39" t="s">
        <v>153</v>
      </c>
      <c r="N170" s="105" t="s">
        <v>55</v>
      </c>
      <c r="O170" s="150">
        <v>80</v>
      </c>
      <c r="P170" s="150">
        <v>80</v>
      </c>
      <c r="Q170" s="93">
        <v>0</v>
      </c>
      <c r="R170" s="7" t="s">
        <v>659</v>
      </c>
      <c r="S170" s="7" t="s">
        <v>364</v>
      </c>
      <c r="T170" s="7">
        <v>1</v>
      </c>
      <c r="U170" s="7">
        <v>51</v>
      </c>
      <c r="V170" s="7">
        <v>162</v>
      </c>
      <c r="W170" s="7">
        <v>26</v>
      </c>
      <c r="X170" s="7" t="s">
        <v>58</v>
      </c>
      <c r="Y170" s="7" t="s">
        <v>111</v>
      </c>
      <c r="Z170" s="68" t="s">
        <v>658</v>
      </c>
      <c r="AA170" s="68"/>
      <c r="AB170" s="68"/>
      <c r="AC170" s="68">
        <v>80</v>
      </c>
      <c r="AD170" s="68" t="s">
        <v>55</v>
      </c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0" t="s">
        <v>60</v>
      </c>
      <c r="AP170" s="74" t="s">
        <v>70</v>
      </c>
      <c r="AQ170" s="64">
        <v>64</v>
      </c>
      <c r="AR170" s="45">
        <f t="shared" ref="AR170:AR201" si="7">AQ170/P170</f>
        <v>0.8</v>
      </c>
    </row>
    <row r="171" ht="72" customHeight="1" spans="1:44">
      <c r="A171" s="19">
        <v>153</v>
      </c>
      <c r="B171" s="38">
        <v>2025</v>
      </c>
      <c r="C171" s="7" t="s">
        <v>660</v>
      </c>
      <c r="D171" s="151" t="s">
        <v>46</v>
      </c>
      <c r="E171" s="38" t="s">
        <v>47</v>
      </c>
      <c r="F171" s="7" t="s">
        <v>48</v>
      </c>
      <c r="G171" s="7" t="s">
        <v>107</v>
      </c>
      <c r="H171" s="68" t="s">
        <v>661</v>
      </c>
      <c r="I171" s="38" t="s">
        <v>84</v>
      </c>
      <c r="J171" s="7" t="s">
        <v>84</v>
      </c>
      <c r="K171" s="39" t="s">
        <v>356</v>
      </c>
      <c r="L171" s="39" t="s">
        <v>357</v>
      </c>
      <c r="M171" s="39" t="s">
        <v>153</v>
      </c>
      <c r="N171" s="19" t="s">
        <v>55</v>
      </c>
      <c r="O171" s="40">
        <v>40</v>
      </c>
      <c r="P171" s="40">
        <v>40</v>
      </c>
      <c r="Q171" s="40">
        <v>0</v>
      </c>
      <c r="R171" s="151" t="s">
        <v>662</v>
      </c>
      <c r="S171" s="68" t="s">
        <v>364</v>
      </c>
      <c r="T171" s="7">
        <v>1</v>
      </c>
      <c r="U171" s="7">
        <v>41</v>
      </c>
      <c r="V171" s="7">
        <v>136</v>
      </c>
      <c r="W171" s="7">
        <v>12</v>
      </c>
      <c r="X171" s="68" t="s">
        <v>58</v>
      </c>
      <c r="Y171" s="7" t="s">
        <v>111</v>
      </c>
      <c r="Z171" s="68" t="s">
        <v>661</v>
      </c>
      <c r="AA171" s="68"/>
      <c r="AB171" s="68"/>
      <c r="AC171" s="68"/>
      <c r="AD171" s="68"/>
      <c r="AE171" s="68">
        <v>40</v>
      </c>
      <c r="AF171" s="68" t="s">
        <v>55</v>
      </c>
      <c r="AG171" s="68"/>
      <c r="AH171" s="68"/>
      <c r="AI171" s="68"/>
      <c r="AJ171" s="68"/>
      <c r="AK171" s="68"/>
      <c r="AL171" s="68"/>
      <c r="AM171" s="68"/>
      <c r="AN171" s="68"/>
      <c r="AO171" s="60" t="s">
        <v>60</v>
      </c>
      <c r="AP171" s="139" t="s">
        <v>70</v>
      </c>
      <c r="AQ171" s="64">
        <v>32</v>
      </c>
      <c r="AR171" s="45">
        <f t="shared" si="7"/>
        <v>0.8</v>
      </c>
    </row>
    <row r="172" ht="156" spans="1:44">
      <c r="A172" s="65">
        <v>154</v>
      </c>
      <c r="B172" s="19">
        <v>2025</v>
      </c>
      <c r="C172" s="38" t="s">
        <v>663</v>
      </c>
      <c r="D172" s="38" t="s">
        <v>46</v>
      </c>
      <c r="E172" s="38" t="s">
        <v>47</v>
      </c>
      <c r="F172" s="38" t="s">
        <v>48</v>
      </c>
      <c r="G172" s="38" t="s">
        <v>177</v>
      </c>
      <c r="H172" s="38" t="s">
        <v>564</v>
      </c>
      <c r="I172" s="38" t="s">
        <v>84</v>
      </c>
      <c r="J172" s="7" t="e">
        <f>VLOOKUP(H:H,[6]正式表!$C$1:$D$65536,2,FALSE)</f>
        <v>#REF!</v>
      </c>
      <c r="K172" s="39" t="s">
        <v>356</v>
      </c>
      <c r="L172" s="39" t="s">
        <v>357</v>
      </c>
      <c r="M172" s="39" t="s">
        <v>153</v>
      </c>
      <c r="N172" s="19" t="s">
        <v>55</v>
      </c>
      <c r="O172" s="40">
        <v>35</v>
      </c>
      <c r="P172" s="40">
        <v>35</v>
      </c>
      <c r="Q172" s="40">
        <v>0</v>
      </c>
      <c r="R172" s="38" t="s">
        <v>664</v>
      </c>
      <c r="S172" s="84" t="s">
        <v>665</v>
      </c>
      <c r="T172" s="38">
        <v>1</v>
      </c>
      <c r="U172" s="38">
        <v>30</v>
      </c>
      <c r="V172" s="38">
        <v>130</v>
      </c>
      <c r="W172" s="38">
        <v>20</v>
      </c>
      <c r="X172" s="38" t="s">
        <v>58</v>
      </c>
      <c r="Y172" s="7" t="s">
        <v>181</v>
      </c>
      <c r="Z172" s="38" t="s">
        <v>564</v>
      </c>
      <c r="AA172" s="38"/>
      <c r="AB172" s="38"/>
      <c r="AC172" s="38">
        <v>35</v>
      </c>
      <c r="AD172" s="38" t="s">
        <v>55</v>
      </c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75" t="s">
        <v>60</v>
      </c>
      <c r="AP172" s="63" t="s">
        <v>91</v>
      </c>
      <c r="AQ172" s="64">
        <v>35</v>
      </c>
      <c r="AR172" s="45">
        <f t="shared" si="7"/>
        <v>1</v>
      </c>
    </row>
    <row r="173" ht="140.4" spans="1:44">
      <c r="A173" s="19">
        <v>155</v>
      </c>
      <c r="B173" s="19">
        <v>2025</v>
      </c>
      <c r="C173" s="68" t="s">
        <v>666</v>
      </c>
      <c r="D173" s="68" t="s">
        <v>46</v>
      </c>
      <c r="E173" s="68" t="s">
        <v>47</v>
      </c>
      <c r="F173" s="68" t="s">
        <v>48</v>
      </c>
      <c r="G173" s="68" t="s">
        <v>188</v>
      </c>
      <c r="H173" s="68" t="s">
        <v>667</v>
      </c>
      <c r="I173" s="38" t="s">
        <v>84</v>
      </c>
      <c r="J173" s="7" t="s">
        <v>51</v>
      </c>
      <c r="K173" s="39" t="s">
        <v>356</v>
      </c>
      <c r="L173" s="39" t="s">
        <v>357</v>
      </c>
      <c r="M173" s="39" t="s">
        <v>153</v>
      </c>
      <c r="N173" s="19" t="s">
        <v>55</v>
      </c>
      <c r="O173" s="152">
        <v>40</v>
      </c>
      <c r="P173" s="152">
        <v>40</v>
      </c>
      <c r="Q173" s="40">
        <v>0</v>
      </c>
      <c r="R173" s="19" t="s">
        <v>668</v>
      </c>
      <c r="S173" s="38" t="s">
        <v>399</v>
      </c>
      <c r="T173" s="68">
        <v>1</v>
      </c>
      <c r="U173" s="68">
        <v>323</v>
      </c>
      <c r="V173" s="68">
        <v>1251</v>
      </c>
      <c r="W173" s="68">
        <v>14</v>
      </c>
      <c r="X173" s="68" t="s">
        <v>58</v>
      </c>
      <c r="Y173" s="38" t="s">
        <v>192</v>
      </c>
      <c r="Z173" s="68" t="s">
        <v>667</v>
      </c>
      <c r="AA173" s="153">
        <v>40</v>
      </c>
      <c r="AB173" s="68"/>
      <c r="AC173" s="68">
        <v>40</v>
      </c>
      <c r="AD173" s="68" t="s">
        <v>55</v>
      </c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2" t="s">
        <v>60</v>
      </c>
      <c r="AP173" s="63" t="s">
        <v>91</v>
      </c>
      <c r="AQ173" s="64">
        <v>38.8</v>
      </c>
      <c r="AR173" s="45">
        <f t="shared" si="7"/>
        <v>0.97</v>
      </c>
    </row>
    <row r="174" ht="72" customHeight="1" spans="1:44">
      <c r="A174" s="19">
        <v>156</v>
      </c>
      <c r="B174" s="38">
        <v>2025</v>
      </c>
      <c r="C174" s="38" t="s">
        <v>669</v>
      </c>
      <c r="D174" s="38" t="s">
        <v>46</v>
      </c>
      <c r="E174" s="38" t="s">
        <v>47</v>
      </c>
      <c r="F174" s="38" t="s">
        <v>48</v>
      </c>
      <c r="G174" s="38" t="s">
        <v>188</v>
      </c>
      <c r="H174" s="38" t="s">
        <v>670</v>
      </c>
      <c r="I174" s="38" t="s">
        <v>84</v>
      </c>
      <c r="J174" s="7" t="s">
        <v>51</v>
      </c>
      <c r="K174" s="39" t="s">
        <v>356</v>
      </c>
      <c r="L174" s="39" t="s">
        <v>357</v>
      </c>
      <c r="M174" s="39" t="s">
        <v>153</v>
      </c>
      <c r="N174" s="19" t="s">
        <v>55</v>
      </c>
      <c r="O174" s="40">
        <v>30</v>
      </c>
      <c r="P174" s="40">
        <v>30</v>
      </c>
      <c r="Q174" s="40">
        <v>0</v>
      </c>
      <c r="R174" s="38" t="s">
        <v>671</v>
      </c>
      <c r="S174" s="68" t="s">
        <v>672</v>
      </c>
      <c r="T174" s="38">
        <v>1</v>
      </c>
      <c r="U174" s="38">
        <v>426</v>
      </c>
      <c r="V174" s="38">
        <v>1533</v>
      </c>
      <c r="W174" s="38">
        <v>212</v>
      </c>
      <c r="X174" s="38" t="s">
        <v>58</v>
      </c>
      <c r="Y174" s="38" t="s">
        <v>192</v>
      </c>
      <c r="Z174" s="38" t="s">
        <v>670</v>
      </c>
      <c r="AA174" s="99">
        <v>30</v>
      </c>
      <c r="AB174" s="38"/>
      <c r="AC174" s="38">
        <v>30</v>
      </c>
      <c r="AD174" s="38" t="s">
        <v>55</v>
      </c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62" t="s">
        <v>60</v>
      </c>
      <c r="AP174" s="63" t="s">
        <v>91</v>
      </c>
      <c r="AQ174" s="64">
        <v>29.1</v>
      </c>
      <c r="AR174" s="45">
        <f t="shared" si="7"/>
        <v>0.97</v>
      </c>
    </row>
    <row r="175" ht="72" customHeight="1" spans="1:44">
      <c r="A175" s="65">
        <v>157</v>
      </c>
      <c r="B175" s="38">
        <v>2025</v>
      </c>
      <c r="C175" s="38" t="s">
        <v>673</v>
      </c>
      <c r="D175" s="38" t="s">
        <v>46</v>
      </c>
      <c r="E175" s="38" t="s">
        <v>47</v>
      </c>
      <c r="F175" s="38" t="s">
        <v>48</v>
      </c>
      <c r="G175" s="38" t="s">
        <v>188</v>
      </c>
      <c r="H175" s="38" t="s">
        <v>670</v>
      </c>
      <c r="I175" s="38" t="s">
        <v>84</v>
      </c>
      <c r="J175" s="7" t="s">
        <v>51</v>
      </c>
      <c r="K175" s="39" t="s">
        <v>356</v>
      </c>
      <c r="L175" s="39" t="s">
        <v>357</v>
      </c>
      <c r="M175" s="39" t="s">
        <v>153</v>
      </c>
      <c r="N175" s="19" t="s">
        <v>55</v>
      </c>
      <c r="O175" s="40">
        <v>70</v>
      </c>
      <c r="P175" s="40">
        <v>70</v>
      </c>
      <c r="Q175" s="40">
        <v>0</v>
      </c>
      <c r="R175" s="38" t="s">
        <v>674</v>
      </c>
      <c r="S175" s="68" t="s">
        <v>672</v>
      </c>
      <c r="T175" s="38">
        <v>1</v>
      </c>
      <c r="U175" s="38">
        <v>426</v>
      </c>
      <c r="V175" s="38">
        <v>1533</v>
      </c>
      <c r="W175" s="38">
        <v>212</v>
      </c>
      <c r="X175" s="38" t="s">
        <v>58</v>
      </c>
      <c r="Y175" s="38" t="s">
        <v>192</v>
      </c>
      <c r="Z175" s="38" t="s">
        <v>670</v>
      </c>
      <c r="AA175" s="99">
        <v>70</v>
      </c>
      <c r="AB175" s="38"/>
      <c r="AC175" s="38">
        <v>70</v>
      </c>
      <c r="AD175" s="38" t="s">
        <v>55</v>
      </c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62" t="s">
        <v>60</v>
      </c>
      <c r="AP175" s="63" t="s">
        <v>91</v>
      </c>
      <c r="AQ175" s="64">
        <v>67.9</v>
      </c>
      <c r="AR175" s="45">
        <f t="shared" si="7"/>
        <v>0.97</v>
      </c>
    </row>
    <row r="176" ht="109.2" spans="1:44">
      <c r="A176" s="65">
        <v>158</v>
      </c>
      <c r="B176" s="38">
        <v>2025</v>
      </c>
      <c r="C176" s="38" t="s">
        <v>675</v>
      </c>
      <c r="D176" s="38" t="s">
        <v>46</v>
      </c>
      <c r="E176" s="38" t="s">
        <v>47</v>
      </c>
      <c r="F176" s="38" t="s">
        <v>48</v>
      </c>
      <c r="G176" s="38" t="s">
        <v>188</v>
      </c>
      <c r="H176" s="38" t="s">
        <v>676</v>
      </c>
      <c r="I176" s="38" t="s">
        <v>84</v>
      </c>
      <c r="J176" s="7" t="s">
        <v>84</v>
      </c>
      <c r="K176" s="39" t="s">
        <v>356</v>
      </c>
      <c r="L176" s="39" t="s">
        <v>357</v>
      </c>
      <c r="M176" s="39" t="s">
        <v>153</v>
      </c>
      <c r="N176" s="19" t="s">
        <v>55</v>
      </c>
      <c r="O176" s="40">
        <v>50</v>
      </c>
      <c r="P176" s="40">
        <v>50</v>
      </c>
      <c r="Q176" s="40">
        <v>0</v>
      </c>
      <c r="R176" s="38" t="s">
        <v>677</v>
      </c>
      <c r="S176" s="38" t="s">
        <v>191</v>
      </c>
      <c r="T176" s="38">
        <v>1</v>
      </c>
      <c r="U176" s="38">
        <v>313</v>
      </c>
      <c r="V176" s="38">
        <v>1056</v>
      </c>
      <c r="W176" s="38">
        <v>27</v>
      </c>
      <c r="X176" s="38" t="s">
        <v>58</v>
      </c>
      <c r="Y176" s="38" t="s">
        <v>192</v>
      </c>
      <c r="Z176" s="38" t="s">
        <v>676</v>
      </c>
      <c r="AA176" s="99">
        <v>50</v>
      </c>
      <c r="AB176" s="38"/>
      <c r="AC176" s="38">
        <v>50</v>
      </c>
      <c r="AD176" s="38" t="s">
        <v>55</v>
      </c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62" t="s">
        <v>60</v>
      </c>
      <c r="AP176" s="63" t="s">
        <v>91</v>
      </c>
      <c r="AQ176" s="133">
        <v>46.7333836</v>
      </c>
      <c r="AR176" s="45">
        <f t="shared" si="7"/>
        <v>0.934667672</v>
      </c>
    </row>
    <row r="177" ht="109.2" spans="1:44">
      <c r="A177" s="19">
        <v>159</v>
      </c>
      <c r="B177" s="38">
        <v>2025</v>
      </c>
      <c r="C177" s="38" t="s">
        <v>678</v>
      </c>
      <c r="D177" s="38" t="s">
        <v>46</v>
      </c>
      <c r="E177" s="38" t="s">
        <v>47</v>
      </c>
      <c r="F177" s="38" t="s">
        <v>48</v>
      </c>
      <c r="G177" s="38" t="s">
        <v>188</v>
      </c>
      <c r="H177" s="38" t="s">
        <v>679</v>
      </c>
      <c r="I177" s="38" t="s">
        <v>51</v>
      </c>
      <c r="J177" s="7" t="s">
        <v>84</v>
      </c>
      <c r="K177" s="39" t="s">
        <v>356</v>
      </c>
      <c r="L177" s="39" t="s">
        <v>357</v>
      </c>
      <c r="M177" s="39" t="s">
        <v>153</v>
      </c>
      <c r="N177" s="19" t="s">
        <v>55</v>
      </c>
      <c r="O177" s="40">
        <v>30</v>
      </c>
      <c r="P177" s="40">
        <v>30</v>
      </c>
      <c r="Q177" s="40">
        <v>0</v>
      </c>
      <c r="R177" s="38" t="s">
        <v>680</v>
      </c>
      <c r="S177" s="38" t="s">
        <v>191</v>
      </c>
      <c r="T177" s="38">
        <v>1</v>
      </c>
      <c r="U177" s="38">
        <v>360</v>
      </c>
      <c r="V177" s="38">
        <v>1320</v>
      </c>
      <c r="W177" s="38">
        <v>16</v>
      </c>
      <c r="X177" s="38" t="s">
        <v>87</v>
      </c>
      <c r="Y177" s="38" t="s">
        <v>192</v>
      </c>
      <c r="Z177" s="38" t="s">
        <v>679</v>
      </c>
      <c r="AA177" s="99">
        <v>30</v>
      </c>
      <c r="AB177" s="38"/>
      <c r="AC177" s="38">
        <v>30</v>
      </c>
      <c r="AD177" s="38" t="s">
        <v>55</v>
      </c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62" t="s">
        <v>60</v>
      </c>
      <c r="AP177" s="63" t="s">
        <v>91</v>
      </c>
      <c r="AQ177" s="55">
        <v>29.1</v>
      </c>
      <c r="AR177" s="45">
        <f t="shared" si="7"/>
        <v>0.97</v>
      </c>
    </row>
    <row r="178" ht="93.6" spans="1:44">
      <c r="A178" s="65">
        <v>160</v>
      </c>
      <c r="B178" s="38">
        <v>2025</v>
      </c>
      <c r="C178" s="38" t="s">
        <v>681</v>
      </c>
      <c r="D178" s="38" t="s">
        <v>46</v>
      </c>
      <c r="E178" s="38" t="s">
        <v>47</v>
      </c>
      <c r="F178" s="38" t="s">
        <v>48</v>
      </c>
      <c r="G178" s="38" t="s">
        <v>113</v>
      </c>
      <c r="H178" s="38" t="s">
        <v>401</v>
      </c>
      <c r="I178" s="38" t="s">
        <v>84</v>
      </c>
      <c r="J178" s="38" t="s">
        <v>51</v>
      </c>
      <c r="K178" s="98" t="s">
        <v>356</v>
      </c>
      <c r="L178" s="5" t="s">
        <v>357</v>
      </c>
      <c r="M178" s="98" t="s">
        <v>153</v>
      </c>
      <c r="N178" s="38" t="s">
        <v>55</v>
      </c>
      <c r="O178" s="38">
        <v>20</v>
      </c>
      <c r="P178" s="38">
        <v>20</v>
      </c>
      <c r="Q178" s="48">
        <v>0</v>
      </c>
      <c r="R178" s="38" t="s">
        <v>682</v>
      </c>
      <c r="S178" s="38" t="s">
        <v>683</v>
      </c>
      <c r="T178" s="38">
        <v>1</v>
      </c>
      <c r="U178" s="38">
        <v>92</v>
      </c>
      <c r="V178" s="38">
        <v>385</v>
      </c>
      <c r="W178" s="38">
        <v>10</v>
      </c>
      <c r="X178" s="38" t="s">
        <v>58</v>
      </c>
      <c r="Y178" s="38" t="s">
        <v>117</v>
      </c>
      <c r="Z178" s="38" t="s">
        <v>401</v>
      </c>
      <c r="AA178" s="38"/>
      <c r="AB178" s="38"/>
      <c r="AC178" s="38">
        <v>20</v>
      </c>
      <c r="AD178" s="38" t="s">
        <v>55</v>
      </c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62" t="s">
        <v>60</v>
      </c>
      <c r="AP178" s="63" t="s">
        <v>91</v>
      </c>
      <c r="AQ178" s="64">
        <v>20</v>
      </c>
      <c r="AR178" s="45">
        <f t="shared" si="7"/>
        <v>1</v>
      </c>
    </row>
    <row r="179" ht="79" customHeight="1" spans="1:44">
      <c r="A179" s="65">
        <v>161</v>
      </c>
      <c r="B179" s="38">
        <v>2025</v>
      </c>
      <c r="C179" s="38" t="s">
        <v>684</v>
      </c>
      <c r="D179" s="38" t="s">
        <v>332</v>
      </c>
      <c r="E179" s="38" t="s">
        <v>47</v>
      </c>
      <c r="F179" s="38" t="s">
        <v>48</v>
      </c>
      <c r="G179" s="38" t="s">
        <v>113</v>
      </c>
      <c r="H179" s="38" t="s">
        <v>152</v>
      </c>
      <c r="I179" s="38" t="s">
        <v>84</v>
      </c>
      <c r="J179" s="38" t="s">
        <v>51</v>
      </c>
      <c r="K179" s="47" t="s">
        <v>356</v>
      </c>
      <c r="L179" s="47" t="s">
        <v>357</v>
      </c>
      <c r="M179" s="47" t="s">
        <v>153</v>
      </c>
      <c r="N179" s="38" t="s">
        <v>55</v>
      </c>
      <c r="O179" s="38">
        <v>55</v>
      </c>
      <c r="P179" s="38">
        <v>55</v>
      </c>
      <c r="Q179" s="48">
        <v>0</v>
      </c>
      <c r="R179" s="38" t="s">
        <v>685</v>
      </c>
      <c r="S179" s="38" t="s">
        <v>159</v>
      </c>
      <c r="T179" s="38">
        <v>1</v>
      </c>
      <c r="U179" s="38">
        <v>51</v>
      </c>
      <c r="V179" s="38">
        <v>201</v>
      </c>
      <c r="W179" s="38">
        <v>3</v>
      </c>
      <c r="X179" s="38" t="s">
        <v>58</v>
      </c>
      <c r="Y179" s="38" t="s">
        <v>117</v>
      </c>
      <c r="Z179" s="38" t="s">
        <v>152</v>
      </c>
      <c r="AA179" s="38"/>
      <c r="AB179" s="38"/>
      <c r="AC179" s="38">
        <v>55</v>
      </c>
      <c r="AD179" s="38" t="s">
        <v>55</v>
      </c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62" t="s">
        <v>60</v>
      </c>
      <c r="AP179" s="63" t="s">
        <v>91</v>
      </c>
      <c r="AQ179" s="55">
        <v>35.2</v>
      </c>
      <c r="AR179" s="45">
        <f t="shared" si="7"/>
        <v>0.64</v>
      </c>
    </row>
    <row r="180" ht="75" customHeight="1" spans="1:44">
      <c r="A180" s="19">
        <v>162</v>
      </c>
      <c r="B180" s="38">
        <v>2025</v>
      </c>
      <c r="C180" s="38" t="s">
        <v>686</v>
      </c>
      <c r="D180" s="38" t="s">
        <v>46</v>
      </c>
      <c r="E180" s="38" t="s">
        <v>47</v>
      </c>
      <c r="F180" s="38" t="s">
        <v>48</v>
      </c>
      <c r="G180" s="38" t="s">
        <v>113</v>
      </c>
      <c r="H180" s="38" t="s">
        <v>404</v>
      </c>
      <c r="I180" s="38" t="s">
        <v>51</v>
      </c>
      <c r="J180" s="7" t="s">
        <v>84</v>
      </c>
      <c r="K180" s="38" t="s">
        <v>356</v>
      </c>
      <c r="L180" s="38" t="s">
        <v>357</v>
      </c>
      <c r="M180" s="38" t="s">
        <v>153</v>
      </c>
      <c r="N180" s="38" t="s">
        <v>55</v>
      </c>
      <c r="O180" s="38">
        <v>55</v>
      </c>
      <c r="P180" s="38">
        <v>55</v>
      </c>
      <c r="Q180" s="38"/>
      <c r="R180" s="69" t="s">
        <v>687</v>
      </c>
      <c r="S180" s="38" t="s">
        <v>159</v>
      </c>
      <c r="T180" s="38">
        <v>1</v>
      </c>
      <c r="U180" s="19">
        <v>58</v>
      </c>
      <c r="V180" s="38">
        <v>285</v>
      </c>
      <c r="W180" s="19">
        <v>8</v>
      </c>
      <c r="X180" s="38" t="s">
        <v>87</v>
      </c>
      <c r="Y180" s="38" t="s">
        <v>117</v>
      </c>
      <c r="Z180" s="19" t="s">
        <v>404</v>
      </c>
      <c r="AA180" s="19"/>
      <c r="AB180" s="19"/>
      <c r="AC180" s="19"/>
      <c r="AD180" s="19"/>
      <c r="AE180" s="19">
        <v>55</v>
      </c>
      <c r="AF180" s="19" t="s">
        <v>55</v>
      </c>
      <c r="AG180" s="19"/>
      <c r="AH180" s="19"/>
      <c r="AI180" s="19"/>
      <c r="AJ180" s="19"/>
      <c r="AK180" s="19"/>
      <c r="AL180" s="19"/>
      <c r="AM180" s="19"/>
      <c r="AN180" s="19"/>
      <c r="AO180" s="62" t="s">
        <v>60</v>
      </c>
      <c r="AP180" s="63" t="s">
        <v>91</v>
      </c>
      <c r="AQ180" s="154">
        <v>44</v>
      </c>
      <c r="AR180" s="45">
        <f t="shared" si="7"/>
        <v>0.8</v>
      </c>
    </row>
    <row r="181" ht="91" customHeight="1" spans="1:44">
      <c r="A181" s="65">
        <v>163</v>
      </c>
      <c r="B181" s="38">
        <v>2025</v>
      </c>
      <c r="C181" s="38" t="s">
        <v>688</v>
      </c>
      <c r="D181" s="38" t="s">
        <v>46</v>
      </c>
      <c r="E181" s="38" t="s">
        <v>47</v>
      </c>
      <c r="F181" s="38" t="s">
        <v>48</v>
      </c>
      <c r="G181" s="38" t="s">
        <v>113</v>
      </c>
      <c r="H181" s="38" t="s">
        <v>404</v>
      </c>
      <c r="I181" s="38" t="s">
        <v>51</v>
      </c>
      <c r="J181" s="7" t="s">
        <v>84</v>
      </c>
      <c r="K181" s="38" t="s">
        <v>356</v>
      </c>
      <c r="L181" s="38" t="s">
        <v>357</v>
      </c>
      <c r="M181" s="38" t="s">
        <v>153</v>
      </c>
      <c r="N181" s="38" t="s">
        <v>55</v>
      </c>
      <c r="O181" s="38">
        <v>60</v>
      </c>
      <c r="P181" s="38">
        <v>60</v>
      </c>
      <c r="Q181" s="38"/>
      <c r="R181" s="69" t="s">
        <v>689</v>
      </c>
      <c r="S181" s="38" t="s">
        <v>159</v>
      </c>
      <c r="T181" s="38">
        <v>1</v>
      </c>
      <c r="U181" s="19">
        <v>68</v>
      </c>
      <c r="V181" s="38">
        <v>326</v>
      </c>
      <c r="W181" s="19">
        <v>10</v>
      </c>
      <c r="X181" s="38" t="s">
        <v>87</v>
      </c>
      <c r="Y181" s="38" t="s">
        <v>117</v>
      </c>
      <c r="Z181" s="19" t="s">
        <v>404</v>
      </c>
      <c r="AA181" s="19"/>
      <c r="AB181" s="19"/>
      <c r="AC181" s="19"/>
      <c r="AD181" s="19"/>
      <c r="AE181" s="19">
        <v>60</v>
      </c>
      <c r="AF181" s="19" t="s">
        <v>55</v>
      </c>
      <c r="AG181" s="19"/>
      <c r="AH181" s="19"/>
      <c r="AI181" s="19"/>
      <c r="AJ181" s="19"/>
      <c r="AK181" s="19"/>
      <c r="AL181" s="19"/>
      <c r="AM181" s="19"/>
      <c r="AN181" s="19"/>
      <c r="AO181" s="62" t="s">
        <v>60</v>
      </c>
      <c r="AP181" s="63" t="s">
        <v>91</v>
      </c>
      <c r="AQ181" s="154">
        <v>38.4</v>
      </c>
      <c r="AR181" s="45">
        <f t="shared" si="7"/>
        <v>0.64</v>
      </c>
    </row>
    <row r="182" ht="72" customHeight="1" spans="1:44">
      <c r="A182" s="65">
        <v>164</v>
      </c>
      <c r="B182" s="38">
        <v>2025</v>
      </c>
      <c r="C182" s="38" t="s">
        <v>690</v>
      </c>
      <c r="D182" s="38" t="s">
        <v>332</v>
      </c>
      <c r="E182" s="38" t="s">
        <v>64</v>
      </c>
      <c r="F182" s="38" t="s">
        <v>48</v>
      </c>
      <c r="G182" s="38" t="s">
        <v>113</v>
      </c>
      <c r="H182" s="38" t="s">
        <v>691</v>
      </c>
      <c r="I182" s="38" t="s">
        <v>84</v>
      </c>
      <c r="J182" s="7" t="s">
        <v>84</v>
      </c>
      <c r="K182" s="39" t="s">
        <v>356</v>
      </c>
      <c r="L182" s="39" t="s">
        <v>357</v>
      </c>
      <c r="M182" s="39" t="s">
        <v>153</v>
      </c>
      <c r="N182" s="19" t="s">
        <v>55</v>
      </c>
      <c r="O182" s="38">
        <v>25</v>
      </c>
      <c r="P182" s="38">
        <v>25</v>
      </c>
      <c r="Q182" s="19">
        <v>0</v>
      </c>
      <c r="R182" s="38" t="s">
        <v>692</v>
      </c>
      <c r="S182" s="38" t="s">
        <v>116</v>
      </c>
      <c r="T182" s="38">
        <v>1</v>
      </c>
      <c r="U182" s="38">
        <v>36</v>
      </c>
      <c r="V182" s="38">
        <v>102</v>
      </c>
      <c r="W182" s="38">
        <v>2</v>
      </c>
      <c r="X182" s="38" t="s">
        <v>58</v>
      </c>
      <c r="Y182" s="38" t="s">
        <v>117</v>
      </c>
      <c r="Z182" s="38" t="s">
        <v>691</v>
      </c>
      <c r="AA182" s="38"/>
      <c r="AB182" s="38"/>
      <c r="AC182" s="38">
        <v>25</v>
      </c>
      <c r="AD182" s="38" t="s">
        <v>55</v>
      </c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62" t="s">
        <v>60</v>
      </c>
      <c r="AP182" s="63" t="s">
        <v>91</v>
      </c>
      <c r="AQ182" s="64">
        <v>25</v>
      </c>
      <c r="AR182" s="45">
        <f t="shared" si="7"/>
        <v>1</v>
      </c>
    </row>
    <row r="183" ht="72" customHeight="1" spans="1:44">
      <c r="A183" s="19">
        <v>165</v>
      </c>
      <c r="B183" s="38">
        <v>2025</v>
      </c>
      <c r="C183" s="38" t="s">
        <v>693</v>
      </c>
      <c r="D183" s="38" t="s">
        <v>46</v>
      </c>
      <c r="E183" s="38" t="s">
        <v>47</v>
      </c>
      <c r="F183" s="38" t="s">
        <v>48</v>
      </c>
      <c r="G183" s="38" t="s">
        <v>409</v>
      </c>
      <c r="H183" s="38" t="s">
        <v>410</v>
      </c>
      <c r="I183" s="38" t="s">
        <v>84</v>
      </c>
      <c r="J183" s="112" t="s">
        <v>51</v>
      </c>
      <c r="K183" s="39" t="s">
        <v>356</v>
      </c>
      <c r="L183" s="39" t="s">
        <v>357</v>
      </c>
      <c r="M183" s="39" t="s">
        <v>153</v>
      </c>
      <c r="N183" s="19" t="s">
        <v>55</v>
      </c>
      <c r="O183" s="40">
        <v>30</v>
      </c>
      <c r="P183" s="40">
        <v>30</v>
      </c>
      <c r="Q183" s="40">
        <v>0</v>
      </c>
      <c r="R183" s="38" t="s">
        <v>694</v>
      </c>
      <c r="S183" s="38" t="s">
        <v>412</v>
      </c>
      <c r="T183" s="38">
        <v>1</v>
      </c>
      <c r="U183" s="38">
        <v>319</v>
      </c>
      <c r="V183" s="38">
        <v>1232</v>
      </c>
      <c r="W183" s="38">
        <v>162</v>
      </c>
      <c r="X183" s="38" t="s">
        <v>87</v>
      </c>
      <c r="Y183" s="46" t="s">
        <v>413</v>
      </c>
      <c r="Z183" s="38" t="s">
        <v>410</v>
      </c>
      <c r="AA183" s="38"/>
      <c r="AB183" s="38"/>
      <c r="AC183" s="38"/>
      <c r="AD183" s="38"/>
      <c r="AE183" s="38"/>
      <c r="AF183" s="38"/>
      <c r="AG183" s="38">
        <v>30</v>
      </c>
      <c r="AH183" s="38" t="s">
        <v>695</v>
      </c>
      <c r="AI183" s="38"/>
      <c r="AJ183" s="38"/>
      <c r="AK183" s="38"/>
      <c r="AL183" s="38"/>
      <c r="AM183" s="38"/>
      <c r="AN183" s="38"/>
      <c r="AO183" s="75" t="s">
        <v>60</v>
      </c>
      <c r="AP183" s="63" t="s">
        <v>91</v>
      </c>
      <c r="AQ183" s="100">
        <v>24</v>
      </c>
      <c r="AR183" s="45">
        <f t="shared" si="7"/>
        <v>0.8</v>
      </c>
    </row>
    <row r="184" ht="72" customHeight="1" spans="1:44">
      <c r="A184" s="65">
        <v>166</v>
      </c>
      <c r="B184" s="38">
        <v>2025</v>
      </c>
      <c r="C184" s="38" t="s">
        <v>696</v>
      </c>
      <c r="D184" s="38" t="s">
        <v>46</v>
      </c>
      <c r="E184" s="38" t="s">
        <v>47</v>
      </c>
      <c r="F184" s="38" t="s">
        <v>48</v>
      </c>
      <c r="G184" s="38" t="s">
        <v>409</v>
      </c>
      <c r="H184" s="38" t="s">
        <v>697</v>
      </c>
      <c r="I184" s="38" t="s">
        <v>84</v>
      </c>
      <c r="J184" s="112" t="s">
        <v>51</v>
      </c>
      <c r="K184" s="39" t="s">
        <v>356</v>
      </c>
      <c r="L184" s="39" t="s">
        <v>357</v>
      </c>
      <c r="M184" s="39" t="s">
        <v>153</v>
      </c>
      <c r="N184" s="19" t="s">
        <v>55</v>
      </c>
      <c r="O184" s="40">
        <v>40</v>
      </c>
      <c r="P184" s="40">
        <v>40</v>
      </c>
      <c r="Q184" s="40">
        <v>0</v>
      </c>
      <c r="R184" s="38" t="s">
        <v>698</v>
      </c>
      <c r="S184" s="38" t="s">
        <v>699</v>
      </c>
      <c r="T184" s="38">
        <v>1</v>
      </c>
      <c r="U184" s="38">
        <v>146</v>
      </c>
      <c r="V184" s="38">
        <v>735</v>
      </c>
      <c r="W184" s="38">
        <v>98</v>
      </c>
      <c r="X184" s="38" t="s">
        <v>87</v>
      </c>
      <c r="Y184" s="46" t="s">
        <v>413</v>
      </c>
      <c r="Z184" s="38" t="s">
        <v>697</v>
      </c>
      <c r="AA184" s="38"/>
      <c r="AB184" s="38"/>
      <c r="AC184" s="38">
        <v>40</v>
      </c>
      <c r="AD184" s="38" t="s">
        <v>55</v>
      </c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75" t="s">
        <v>60</v>
      </c>
      <c r="AP184" s="63" t="s">
        <v>91</v>
      </c>
      <c r="AQ184" s="100">
        <v>38.8</v>
      </c>
      <c r="AR184" s="45">
        <f t="shared" si="7"/>
        <v>0.97</v>
      </c>
    </row>
    <row r="185" ht="72" customHeight="1" spans="1:44">
      <c r="A185" s="65">
        <v>167</v>
      </c>
      <c r="B185" s="38">
        <v>2025</v>
      </c>
      <c r="C185" s="46" t="s">
        <v>700</v>
      </c>
      <c r="D185" s="46" t="s">
        <v>46</v>
      </c>
      <c r="E185" s="46" t="s">
        <v>47</v>
      </c>
      <c r="F185" s="46" t="s">
        <v>48</v>
      </c>
      <c r="G185" s="46" t="s">
        <v>409</v>
      </c>
      <c r="H185" s="46" t="s">
        <v>697</v>
      </c>
      <c r="I185" s="38" t="s">
        <v>84</v>
      </c>
      <c r="J185" s="112" t="s">
        <v>51</v>
      </c>
      <c r="K185" s="47" t="s">
        <v>356</v>
      </c>
      <c r="L185" s="47" t="s">
        <v>357</v>
      </c>
      <c r="M185" s="47" t="s">
        <v>153</v>
      </c>
      <c r="N185" s="105" t="s">
        <v>55</v>
      </c>
      <c r="O185" s="46">
        <v>20</v>
      </c>
      <c r="P185" s="46">
        <v>20</v>
      </c>
      <c r="Q185" s="46">
        <v>0</v>
      </c>
      <c r="R185" s="46" t="s">
        <v>701</v>
      </c>
      <c r="S185" s="46" t="s">
        <v>412</v>
      </c>
      <c r="T185" s="46">
        <v>1</v>
      </c>
      <c r="U185" s="46">
        <v>36</v>
      </c>
      <c r="V185" s="46">
        <v>122</v>
      </c>
      <c r="W185" s="46">
        <v>12</v>
      </c>
      <c r="X185" s="38" t="s">
        <v>87</v>
      </c>
      <c r="Y185" s="46" t="s">
        <v>413</v>
      </c>
      <c r="Z185" s="46" t="s">
        <v>697</v>
      </c>
      <c r="AA185" s="46"/>
      <c r="AB185" s="46"/>
      <c r="AC185" s="46">
        <v>20</v>
      </c>
      <c r="AD185" s="46" t="s">
        <v>55</v>
      </c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75" t="s">
        <v>60</v>
      </c>
      <c r="AP185" s="63" t="s">
        <v>91</v>
      </c>
      <c r="AQ185" s="100">
        <v>19.2</v>
      </c>
      <c r="AR185" s="45">
        <f t="shared" si="7"/>
        <v>0.96</v>
      </c>
    </row>
    <row r="186" ht="72" customHeight="1" spans="1:44">
      <c r="A186" s="19">
        <v>168</v>
      </c>
      <c r="B186" s="38">
        <v>2025</v>
      </c>
      <c r="C186" s="46" t="s">
        <v>702</v>
      </c>
      <c r="D186" s="38" t="s">
        <v>46</v>
      </c>
      <c r="E186" s="46" t="s">
        <v>47</v>
      </c>
      <c r="F186" s="46" t="s">
        <v>48</v>
      </c>
      <c r="G186" s="46" t="s">
        <v>409</v>
      </c>
      <c r="H186" s="46" t="s">
        <v>612</v>
      </c>
      <c r="I186" s="38" t="s">
        <v>84</v>
      </c>
      <c r="J186" s="38" t="s">
        <v>84</v>
      </c>
      <c r="K186" s="46" t="s">
        <v>356</v>
      </c>
      <c r="L186" s="46" t="s">
        <v>357</v>
      </c>
      <c r="M186" s="46" t="s">
        <v>153</v>
      </c>
      <c r="N186" s="46" t="s">
        <v>55</v>
      </c>
      <c r="O186" s="46">
        <v>40</v>
      </c>
      <c r="P186" s="46">
        <v>40</v>
      </c>
      <c r="Q186" s="46">
        <v>0</v>
      </c>
      <c r="R186" s="38" t="s">
        <v>703</v>
      </c>
      <c r="S186" s="38" t="s">
        <v>420</v>
      </c>
      <c r="T186" s="46">
        <v>1</v>
      </c>
      <c r="U186" s="46">
        <v>98</v>
      </c>
      <c r="V186" s="46">
        <v>392</v>
      </c>
      <c r="W186" s="46">
        <v>15</v>
      </c>
      <c r="X186" s="38" t="s">
        <v>87</v>
      </c>
      <c r="Y186" s="46" t="s">
        <v>413</v>
      </c>
      <c r="Z186" s="46" t="s">
        <v>612</v>
      </c>
      <c r="AA186" s="46"/>
      <c r="AB186" s="46"/>
      <c r="AC186" s="46">
        <v>40</v>
      </c>
      <c r="AD186" s="46" t="s">
        <v>55</v>
      </c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75" t="s">
        <v>60</v>
      </c>
      <c r="AP186" s="63" t="s">
        <v>91</v>
      </c>
      <c r="AQ186" s="100">
        <v>38.8</v>
      </c>
      <c r="AR186" s="45">
        <f t="shared" si="7"/>
        <v>0.97</v>
      </c>
    </row>
    <row r="187" ht="72" customHeight="1" spans="1:44">
      <c r="A187" s="65">
        <v>169</v>
      </c>
      <c r="B187" s="38">
        <v>2025</v>
      </c>
      <c r="C187" s="38" t="s">
        <v>704</v>
      </c>
      <c r="D187" s="38" t="s">
        <v>46</v>
      </c>
      <c r="E187" s="38" t="s">
        <v>47</v>
      </c>
      <c r="F187" s="38" t="s">
        <v>48</v>
      </c>
      <c r="G187" s="38" t="s">
        <v>194</v>
      </c>
      <c r="H187" s="38" t="s">
        <v>275</v>
      </c>
      <c r="I187" s="38" t="s">
        <v>51</v>
      </c>
      <c r="J187" s="38" t="s">
        <v>51</v>
      </c>
      <c r="K187" s="39" t="s">
        <v>356</v>
      </c>
      <c r="L187" s="39" t="s">
        <v>357</v>
      </c>
      <c r="M187" s="39" t="s">
        <v>153</v>
      </c>
      <c r="N187" s="38" t="s">
        <v>55</v>
      </c>
      <c r="O187" s="40">
        <v>34</v>
      </c>
      <c r="P187" s="40">
        <v>34</v>
      </c>
      <c r="Q187" s="40">
        <v>0</v>
      </c>
      <c r="R187" s="84" t="s">
        <v>705</v>
      </c>
      <c r="S187" s="7" t="s">
        <v>430</v>
      </c>
      <c r="T187" s="38">
        <v>1</v>
      </c>
      <c r="U187" s="38">
        <v>70</v>
      </c>
      <c r="V187" s="38">
        <v>218</v>
      </c>
      <c r="W187" s="38">
        <v>24</v>
      </c>
      <c r="X187" s="38" t="s">
        <v>58</v>
      </c>
      <c r="Y187" s="38" t="s">
        <v>198</v>
      </c>
      <c r="Z187" s="38" t="s">
        <v>275</v>
      </c>
      <c r="AA187" s="38"/>
      <c r="AB187" s="38"/>
      <c r="AC187" s="38">
        <v>34</v>
      </c>
      <c r="AD187" s="38" t="s">
        <v>55</v>
      </c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62" t="s">
        <v>60</v>
      </c>
      <c r="AP187" s="63" t="s">
        <v>91</v>
      </c>
      <c r="AQ187" s="100">
        <v>28.894017</v>
      </c>
      <c r="AR187" s="45">
        <f t="shared" si="7"/>
        <v>0.849824029411765</v>
      </c>
    </row>
    <row r="188" ht="72" customHeight="1" spans="1:44">
      <c r="A188" s="65">
        <v>170</v>
      </c>
      <c r="B188" s="38">
        <v>2025</v>
      </c>
      <c r="C188" s="7" t="s">
        <v>706</v>
      </c>
      <c r="D188" s="38" t="s">
        <v>46</v>
      </c>
      <c r="E188" s="38" t="s">
        <v>47</v>
      </c>
      <c r="F188" s="38" t="s">
        <v>48</v>
      </c>
      <c r="G188" s="38" t="s">
        <v>194</v>
      </c>
      <c r="H188" s="38" t="s">
        <v>707</v>
      </c>
      <c r="I188" s="38" t="s">
        <v>51</v>
      </c>
      <c r="J188" s="7" t="s">
        <v>84</v>
      </c>
      <c r="K188" s="39" t="s">
        <v>356</v>
      </c>
      <c r="L188" s="39" t="s">
        <v>357</v>
      </c>
      <c r="M188" s="39" t="s">
        <v>153</v>
      </c>
      <c r="N188" s="19" t="s">
        <v>55</v>
      </c>
      <c r="O188" s="40">
        <v>20</v>
      </c>
      <c r="P188" s="40">
        <v>20</v>
      </c>
      <c r="Q188" s="40">
        <v>0</v>
      </c>
      <c r="R188" s="69" t="s">
        <v>708</v>
      </c>
      <c r="S188" s="51" t="s">
        <v>433</v>
      </c>
      <c r="T188" s="38">
        <v>1</v>
      </c>
      <c r="U188" s="38">
        <v>110</v>
      </c>
      <c r="V188" s="38">
        <v>450</v>
      </c>
      <c r="W188" s="38">
        <v>40</v>
      </c>
      <c r="X188" s="38" t="s">
        <v>58</v>
      </c>
      <c r="Y188" s="38" t="s">
        <v>198</v>
      </c>
      <c r="Z188" s="38"/>
      <c r="AA188" s="38"/>
      <c r="AB188" s="38"/>
      <c r="AC188" s="38">
        <v>20</v>
      </c>
      <c r="AD188" s="38" t="s">
        <v>55</v>
      </c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62" t="s">
        <v>60</v>
      </c>
      <c r="AP188" s="63" t="s">
        <v>91</v>
      </c>
      <c r="AQ188" s="64">
        <v>20</v>
      </c>
      <c r="AR188" s="45">
        <f t="shared" si="7"/>
        <v>1</v>
      </c>
    </row>
    <row r="189" ht="72" customHeight="1" spans="1:44">
      <c r="A189" s="19">
        <v>171</v>
      </c>
      <c r="B189" s="38">
        <v>2025</v>
      </c>
      <c r="C189" s="38" t="s">
        <v>709</v>
      </c>
      <c r="D189" s="38" t="s">
        <v>46</v>
      </c>
      <c r="E189" s="38" t="s">
        <v>47</v>
      </c>
      <c r="F189" s="38" t="s">
        <v>48</v>
      </c>
      <c r="G189" s="38" t="s">
        <v>194</v>
      </c>
      <c r="H189" s="38" t="s">
        <v>195</v>
      </c>
      <c r="I189" s="38" t="s">
        <v>84</v>
      </c>
      <c r="J189" s="38" t="s">
        <v>51</v>
      </c>
      <c r="K189" s="39" t="s">
        <v>356</v>
      </c>
      <c r="L189" s="39" t="s">
        <v>357</v>
      </c>
      <c r="M189" s="39" t="s">
        <v>153</v>
      </c>
      <c r="N189" s="38" t="s">
        <v>55</v>
      </c>
      <c r="O189" s="40">
        <v>65</v>
      </c>
      <c r="P189" s="40">
        <v>65</v>
      </c>
      <c r="Q189" s="40">
        <v>0</v>
      </c>
      <c r="R189" s="69" t="s">
        <v>710</v>
      </c>
      <c r="S189" s="51" t="s">
        <v>711</v>
      </c>
      <c r="T189" s="38">
        <v>1</v>
      </c>
      <c r="U189" s="38">
        <v>105</v>
      </c>
      <c r="V189" s="38">
        <v>405</v>
      </c>
      <c r="W189" s="38">
        <v>30</v>
      </c>
      <c r="X189" s="38" t="s">
        <v>58</v>
      </c>
      <c r="Y189" s="38" t="s">
        <v>198</v>
      </c>
      <c r="Z189" s="38" t="s">
        <v>195</v>
      </c>
      <c r="AA189" s="38"/>
      <c r="AB189" s="38"/>
      <c r="AC189" s="38">
        <v>65</v>
      </c>
      <c r="AD189" s="38" t="s">
        <v>55</v>
      </c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62" t="s">
        <v>60</v>
      </c>
      <c r="AP189" s="63" t="s">
        <v>91</v>
      </c>
      <c r="AQ189" s="64">
        <v>59.310192</v>
      </c>
      <c r="AR189" s="45">
        <f t="shared" si="7"/>
        <v>0.912464492307692</v>
      </c>
    </row>
    <row r="190" ht="72" customHeight="1" spans="1:44">
      <c r="A190" s="65">
        <v>172</v>
      </c>
      <c r="B190" s="38">
        <v>2025</v>
      </c>
      <c r="C190" s="59" t="s">
        <v>712</v>
      </c>
      <c r="D190" s="38" t="s">
        <v>46</v>
      </c>
      <c r="E190" s="38" t="s">
        <v>47</v>
      </c>
      <c r="F190" s="38" t="s">
        <v>48</v>
      </c>
      <c r="G190" s="38" t="s">
        <v>194</v>
      </c>
      <c r="H190" s="38" t="s">
        <v>195</v>
      </c>
      <c r="I190" s="38" t="s">
        <v>84</v>
      </c>
      <c r="J190" s="38" t="s">
        <v>51</v>
      </c>
      <c r="K190" s="39" t="s">
        <v>356</v>
      </c>
      <c r="L190" s="39" t="s">
        <v>357</v>
      </c>
      <c r="M190" s="39" t="s">
        <v>153</v>
      </c>
      <c r="N190" s="38" t="s">
        <v>55</v>
      </c>
      <c r="O190" s="40">
        <v>25</v>
      </c>
      <c r="P190" s="40">
        <v>25</v>
      </c>
      <c r="Q190" s="40">
        <v>0</v>
      </c>
      <c r="R190" s="84" t="s">
        <v>713</v>
      </c>
      <c r="S190" s="38" t="s">
        <v>714</v>
      </c>
      <c r="T190" s="38">
        <v>1</v>
      </c>
      <c r="U190" s="38">
        <v>98</v>
      </c>
      <c r="V190" s="38">
        <v>358</v>
      </c>
      <c r="W190" s="38">
        <v>25</v>
      </c>
      <c r="X190" s="38" t="s">
        <v>58</v>
      </c>
      <c r="Y190" s="38" t="s">
        <v>198</v>
      </c>
      <c r="Z190" s="38" t="s">
        <v>195</v>
      </c>
      <c r="AA190" s="38"/>
      <c r="AB190" s="38"/>
      <c r="AC190" s="38">
        <v>25</v>
      </c>
      <c r="AD190" s="38" t="s">
        <v>55</v>
      </c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62" t="s">
        <v>60</v>
      </c>
      <c r="AP190" s="63" t="s">
        <v>91</v>
      </c>
      <c r="AQ190" s="64">
        <v>24.25</v>
      </c>
      <c r="AR190" s="45">
        <f t="shared" si="7"/>
        <v>0.97</v>
      </c>
    </row>
    <row r="191" ht="72" customHeight="1" spans="1:44">
      <c r="A191" s="65">
        <v>173</v>
      </c>
      <c r="B191" s="38">
        <v>2025</v>
      </c>
      <c r="C191" s="38" t="s">
        <v>715</v>
      </c>
      <c r="D191" s="38" t="s">
        <v>46</v>
      </c>
      <c r="E191" s="38" t="s">
        <v>47</v>
      </c>
      <c r="F191" s="38" t="s">
        <v>48</v>
      </c>
      <c r="G191" s="38" t="s">
        <v>194</v>
      </c>
      <c r="H191" s="38" t="s">
        <v>422</v>
      </c>
      <c r="I191" s="38" t="s">
        <v>51</v>
      </c>
      <c r="J191" s="7" t="s">
        <v>84</v>
      </c>
      <c r="K191" s="39" t="s">
        <v>356</v>
      </c>
      <c r="L191" s="39" t="s">
        <v>357</v>
      </c>
      <c r="M191" s="39" t="s">
        <v>153</v>
      </c>
      <c r="N191" s="38" t="s">
        <v>55</v>
      </c>
      <c r="O191" s="40">
        <v>44</v>
      </c>
      <c r="P191" s="40">
        <v>44</v>
      </c>
      <c r="Q191" s="40">
        <v>0</v>
      </c>
      <c r="R191" s="84" t="s">
        <v>716</v>
      </c>
      <c r="S191" s="38" t="s">
        <v>717</v>
      </c>
      <c r="T191" s="38">
        <v>1</v>
      </c>
      <c r="U191" s="38">
        <v>56</v>
      </c>
      <c r="V191" s="38">
        <v>186</v>
      </c>
      <c r="W191" s="38">
        <v>12</v>
      </c>
      <c r="X191" s="38" t="s">
        <v>58</v>
      </c>
      <c r="Y191" s="38" t="s">
        <v>198</v>
      </c>
      <c r="Z191" s="38" t="s">
        <v>422</v>
      </c>
      <c r="AA191" s="38"/>
      <c r="AB191" s="38"/>
      <c r="AC191" s="38">
        <v>44</v>
      </c>
      <c r="AD191" s="38" t="s">
        <v>55</v>
      </c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62" t="s">
        <v>60</v>
      </c>
      <c r="AP191" s="63" t="s">
        <v>91</v>
      </c>
      <c r="AQ191" s="64">
        <v>42.68</v>
      </c>
      <c r="AR191" s="45">
        <f t="shared" si="7"/>
        <v>0.97</v>
      </c>
    </row>
    <row r="192" ht="72" customHeight="1" spans="1:44">
      <c r="A192" s="19">
        <v>174</v>
      </c>
      <c r="B192" s="38">
        <v>2025</v>
      </c>
      <c r="C192" s="38" t="s">
        <v>718</v>
      </c>
      <c r="D192" s="38" t="s">
        <v>46</v>
      </c>
      <c r="E192" s="38" t="s">
        <v>47</v>
      </c>
      <c r="F192" s="38" t="s">
        <v>48</v>
      </c>
      <c r="G192" s="38" t="s">
        <v>194</v>
      </c>
      <c r="H192" s="38" t="s">
        <v>422</v>
      </c>
      <c r="I192" s="38" t="s">
        <v>51</v>
      </c>
      <c r="J192" s="7" t="s">
        <v>84</v>
      </c>
      <c r="K192" s="39" t="s">
        <v>356</v>
      </c>
      <c r="L192" s="39" t="s">
        <v>357</v>
      </c>
      <c r="M192" s="39" t="s">
        <v>153</v>
      </c>
      <c r="N192" s="38" t="s">
        <v>55</v>
      </c>
      <c r="O192" s="40">
        <v>45</v>
      </c>
      <c r="P192" s="40">
        <v>45</v>
      </c>
      <c r="Q192" s="40">
        <v>0</v>
      </c>
      <c r="R192" s="7" t="s">
        <v>719</v>
      </c>
      <c r="S192" s="7" t="s">
        <v>720</v>
      </c>
      <c r="T192" s="38">
        <v>1</v>
      </c>
      <c r="U192" s="38">
        <v>48</v>
      </c>
      <c r="V192" s="38">
        <v>135</v>
      </c>
      <c r="W192" s="38">
        <v>11</v>
      </c>
      <c r="X192" s="38" t="s">
        <v>58</v>
      </c>
      <c r="Y192" s="38" t="s">
        <v>198</v>
      </c>
      <c r="Z192" s="38" t="s">
        <v>422</v>
      </c>
      <c r="AA192" s="38"/>
      <c r="AB192" s="38"/>
      <c r="AC192" s="38">
        <v>45</v>
      </c>
      <c r="AD192" s="38" t="s">
        <v>55</v>
      </c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62" t="s">
        <v>60</v>
      </c>
      <c r="AP192" s="63" t="s">
        <v>91</v>
      </c>
      <c r="AQ192" s="64">
        <v>43.65</v>
      </c>
      <c r="AR192" s="45">
        <f t="shared" si="7"/>
        <v>0.97</v>
      </c>
    </row>
    <row r="193" ht="72" customHeight="1" spans="1:44">
      <c r="A193" s="65">
        <v>175</v>
      </c>
      <c r="B193" s="38">
        <v>2025</v>
      </c>
      <c r="C193" s="38" t="s">
        <v>721</v>
      </c>
      <c r="D193" s="38" t="s">
        <v>46</v>
      </c>
      <c r="E193" s="38" t="s">
        <v>47</v>
      </c>
      <c r="F193" s="38" t="s">
        <v>48</v>
      </c>
      <c r="G193" s="38" t="s">
        <v>194</v>
      </c>
      <c r="H193" s="38" t="s">
        <v>422</v>
      </c>
      <c r="I193" s="38" t="s">
        <v>51</v>
      </c>
      <c r="J193" s="7" t="s">
        <v>84</v>
      </c>
      <c r="K193" s="39" t="s">
        <v>356</v>
      </c>
      <c r="L193" s="39" t="s">
        <v>357</v>
      </c>
      <c r="M193" s="39" t="s">
        <v>153</v>
      </c>
      <c r="N193" s="38" t="s">
        <v>55</v>
      </c>
      <c r="O193" s="40">
        <v>40</v>
      </c>
      <c r="P193" s="40">
        <v>40</v>
      </c>
      <c r="Q193" s="40">
        <v>0</v>
      </c>
      <c r="R193" s="84" t="s">
        <v>722</v>
      </c>
      <c r="S193" s="7" t="s">
        <v>430</v>
      </c>
      <c r="T193" s="38">
        <v>1</v>
      </c>
      <c r="U193" s="38">
        <v>65</v>
      </c>
      <c r="V193" s="38">
        <v>248</v>
      </c>
      <c r="W193" s="38">
        <v>28</v>
      </c>
      <c r="X193" s="38" t="s">
        <v>58</v>
      </c>
      <c r="Y193" s="38" t="s">
        <v>198</v>
      </c>
      <c r="Z193" s="38" t="s">
        <v>422</v>
      </c>
      <c r="AA193" s="38"/>
      <c r="AB193" s="38"/>
      <c r="AC193" s="38">
        <v>40</v>
      </c>
      <c r="AD193" s="38" t="s">
        <v>55</v>
      </c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62" t="s">
        <v>60</v>
      </c>
      <c r="AP193" s="63" t="s">
        <v>91</v>
      </c>
      <c r="AQ193" s="64">
        <v>38.8</v>
      </c>
      <c r="AR193" s="45">
        <f t="shared" si="7"/>
        <v>0.97</v>
      </c>
    </row>
    <row r="194" ht="72" customHeight="1" spans="1:44">
      <c r="A194" s="65">
        <v>176</v>
      </c>
      <c r="B194" s="38">
        <v>2025</v>
      </c>
      <c r="C194" s="38" t="s">
        <v>723</v>
      </c>
      <c r="D194" s="38" t="s">
        <v>46</v>
      </c>
      <c r="E194" s="38" t="s">
        <v>47</v>
      </c>
      <c r="F194" s="38" t="s">
        <v>48</v>
      </c>
      <c r="G194" s="38" t="s">
        <v>194</v>
      </c>
      <c r="H194" s="38" t="s">
        <v>422</v>
      </c>
      <c r="I194" s="38" t="s">
        <v>51</v>
      </c>
      <c r="J194" s="7" t="s">
        <v>84</v>
      </c>
      <c r="K194" s="39" t="s">
        <v>356</v>
      </c>
      <c r="L194" s="39" t="s">
        <v>357</v>
      </c>
      <c r="M194" s="39" t="s">
        <v>153</v>
      </c>
      <c r="N194" s="19" t="s">
        <v>55</v>
      </c>
      <c r="O194" s="40">
        <v>43</v>
      </c>
      <c r="P194" s="40">
        <v>43</v>
      </c>
      <c r="Q194" s="40">
        <v>0</v>
      </c>
      <c r="R194" s="69" t="s">
        <v>724</v>
      </c>
      <c r="S194" s="7" t="s">
        <v>720</v>
      </c>
      <c r="T194" s="38">
        <v>1</v>
      </c>
      <c r="U194" s="38">
        <v>65</v>
      </c>
      <c r="V194" s="38">
        <v>248</v>
      </c>
      <c r="W194" s="38">
        <v>28</v>
      </c>
      <c r="X194" s="38" t="s">
        <v>58</v>
      </c>
      <c r="Y194" s="38" t="s">
        <v>198</v>
      </c>
      <c r="Z194" s="38" t="s">
        <v>422</v>
      </c>
      <c r="AA194" s="38"/>
      <c r="AB194" s="38"/>
      <c r="AC194" s="38">
        <v>43</v>
      </c>
      <c r="AD194" s="38" t="s">
        <v>55</v>
      </c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62" t="s">
        <v>60</v>
      </c>
      <c r="AP194" s="63" t="s">
        <v>91</v>
      </c>
      <c r="AQ194" s="64">
        <v>41.71</v>
      </c>
      <c r="AR194" s="45">
        <f t="shared" si="7"/>
        <v>0.97</v>
      </c>
    </row>
    <row r="195" ht="72" customHeight="1" spans="1:44">
      <c r="A195" s="19">
        <v>177</v>
      </c>
      <c r="B195" s="7">
        <v>2025</v>
      </c>
      <c r="C195" s="19" t="s">
        <v>725</v>
      </c>
      <c r="D195" s="19" t="s">
        <v>46</v>
      </c>
      <c r="E195" s="19" t="s">
        <v>279</v>
      </c>
      <c r="F195" s="19" t="s">
        <v>48</v>
      </c>
      <c r="G195" s="19" t="s">
        <v>280</v>
      </c>
      <c r="H195" s="19" t="s">
        <v>437</v>
      </c>
      <c r="I195" s="38" t="s">
        <v>84</v>
      </c>
      <c r="J195" s="38" t="s">
        <v>51</v>
      </c>
      <c r="K195" s="39" t="s">
        <v>356</v>
      </c>
      <c r="L195" s="39" t="s">
        <v>357</v>
      </c>
      <c r="M195" s="39" t="s">
        <v>153</v>
      </c>
      <c r="N195" s="19" t="s">
        <v>55</v>
      </c>
      <c r="O195" s="19">
        <v>40</v>
      </c>
      <c r="P195" s="68">
        <f>O195</f>
        <v>40</v>
      </c>
      <c r="Q195" s="68">
        <v>0</v>
      </c>
      <c r="R195" s="7" t="s">
        <v>726</v>
      </c>
      <c r="S195" s="7" t="s">
        <v>439</v>
      </c>
      <c r="T195" s="68">
        <v>1</v>
      </c>
      <c r="U195" s="7">
        <v>268</v>
      </c>
      <c r="V195" s="7">
        <v>938</v>
      </c>
      <c r="W195" s="7">
        <v>157</v>
      </c>
      <c r="X195" s="68" t="s">
        <v>58</v>
      </c>
      <c r="Y195" s="19" t="s">
        <v>284</v>
      </c>
      <c r="Z195" s="19" t="s">
        <v>437</v>
      </c>
      <c r="AA195" s="19"/>
      <c r="AB195" s="19"/>
      <c r="AC195" s="19">
        <v>40</v>
      </c>
      <c r="AD195" s="19" t="s">
        <v>55</v>
      </c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62" t="s">
        <v>60</v>
      </c>
      <c r="AP195" s="63" t="s">
        <v>91</v>
      </c>
      <c r="AQ195" s="64">
        <v>25.6</v>
      </c>
      <c r="AR195" s="45">
        <f t="shared" si="7"/>
        <v>0.64</v>
      </c>
    </row>
    <row r="196" ht="72" customHeight="1" spans="1:44">
      <c r="A196" s="65">
        <v>178</v>
      </c>
      <c r="B196" s="7">
        <v>2025</v>
      </c>
      <c r="C196" s="19" t="s">
        <v>727</v>
      </c>
      <c r="D196" s="19" t="s">
        <v>46</v>
      </c>
      <c r="E196" s="19" t="s">
        <v>279</v>
      </c>
      <c r="F196" s="19" t="s">
        <v>48</v>
      </c>
      <c r="G196" s="19" t="s">
        <v>280</v>
      </c>
      <c r="H196" s="19" t="s">
        <v>441</v>
      </c>
      <c r="I196" s="38" t="s">
        <v>84</v>
      </c>
      <c r="J196" s="38" t="s">
        <v>51</v>
      </c>
      <c r="K196" s="39" t="s">
        <v>356</v>
      </c>
      <c r="L196" s="39" t="s">
        <v>357</v>
      </c>
      <c r="M196" s="39" t="s">
        <v>153</v>
      </c>
      <c r="N196" s="19" t="s">
        <v>55</v>
      </c>
      <c r="O196" s="19">
        <v>10</v>
      </c>
      <c r="P196" s="68">
        <f>O196</f>
        <v>10</v>
      </c>
      <c r="Q196" s="68">
        <v>0</v>
      </c>
      <c r="R196" s="7" t="s">
        <v>728</v>
      </c>
      <c r="S196" s="7" t="s">
        <v>364</v>
      </c>
      <c r="T196" s="68">
        <v>1</v>
      </c>
      <c r="U196" s="7">
        <v>158</v>
      </c>
      <c r="V196" s="7">
        <v>490</v>
      </c>
      <c r="W196" s="7">
        <v>126</v>
      </c>
      <c r="X196" s="68" t="s">
        <v>58</v>
      </c>
      <c r="Y196" s="19" t="s">
        <v>284</v>
      </c>
      <c r="Z196" s="19" t="s">
        <v>441</v>
      </c>
      <c r="AA196" s="19"/>
      <c r="AB196" s="19"/>
      <c r="AC196" s="19">
        <v>10</v>
      </c>
      <c r="AD196" s="19" t="s">
        <v>55</v>
      </c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62" t="s">
        <v>60</v>
      </c>
      <c r="AP196" s="63" t="s">
        <v>91</v>
      </c>
      <c r="AQ196" s="64">
        <v>10</v>
      </c>
      <c r="AR196" s="45">
        <f t="shared" si="7"/>
        <v>1</v>
      </c>
    </row>
    <row r="197" ht="72" customHeight="1" spans="1:44">
      <c r="A197" s="65">
        <v>179</v>
      </c>
      <c r="B197" s="38">
        <v>2025</v>
      </c>
      <c r="C197" s="19" t="s">
        <v>729</v>
      </c>
      <c r="D197" s="19" t="s">
        <v>46</v>
      </c>
      <c r="E197" s="19" t="s">
        <v>279</v>
      </c>
      <c r="F197" s="19" t="s">
        <v>48</v>
      </c>
      <c r="G197" s="19" t="s">
        <v>280</v>
      </c>
      <c r="H197" s="19" t="s">
        <v>730</v>
      </c>
      <c r="I197" s="38" t="s">
        <v>51</v>
      </c>
      <c r="J197" s="38" t="s">
        <v>84</v>
      </c>
      <c r="K197" s="39" t="s">
        <v>356</v>
      </c>
      <c r="L197" s="39" t="s">
        <v>357</v>
      </c>
      <c r="M197" s="39" t="s">
        <v>153</v>
      </c>
      <c r="N197" s="19" t="s">
        <v>55</v>
      </c>
      <c r="O197" s="19">
        <v>10</v>
      </c>
      <c r="P197" s="68">
        <f>O197</f>
        <v>10</v>
      </c>
      <c r="Q197" s="68">
        <v>0</v>
      </c>
      <c r="R197" s="19" t="s">
        <v>731</v>
      </c>
      <c r="S197" s="7" t="s">
        <v>364</v>
      </c>
      <c r="T197" s="68">
        <v>1</v>
      </c>
      <c r="U197" s="7">
        <v>122</v>
      </c>
      <c r="V197" s="7">
        <v>335</v>
      </c>
      <c r="W197" s="7">
        <v>37</v>
      </c>
      <c r="X197" s="68" t="s">
        <v>58</v>
      </c>
      <c r="Y197" s="19" t="s">
        <v>284</v>
      </c>
      <c r="Z197" s="19" t="s">
        <v>730</v>
      </c>
      <c r="AA197" s="19"/>
      <c r="AB197" s="19"/>
      <c r="AC197" s="19">
        <v>10</v>
      </c>
      <c r="AD197" s="19" t="s">
        <v>55</v>
      </c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62" t="s">
        <v>60</v>
      </c>
      <c r="AP197" s="63" t="s">
        <v>91</v>
      </c>
      <c r="AQ197" s="64">
        <v>10</v>
      </c>
      <c r="AR197" s="45">
        <f t="shared" si="7"/>
        <v>1</v>
      </c>
    </row>
    <row r="198" ht="72" customHeight="1" spans="1:44">
      <c r="A198" s="19">
        <v>180</v>
      </c>
      <c r="B198" s="38">
        <v>2025</v>
      </c>
      <c r="C198" s="19" t="s">
        <v>732</v>
      </c>
      <c r="D198" s="19" t="s">
        <v>46</v>
      </c>
      <c r="E198" s="38" t="s">
        <v>47</v>
      </c>
      <c r="F198" s="19" t="s">
        <v>48</v>
      </c>
      <c r="G198" s="38" t="s">
        <v>459</v>
      </c>
      <c r="H198" s="19" t="s">
        <v>460</v>
      </c>
      <c r="I198" s="38" t="s">
        <v>51</v>
      </c>
      <c r="J198" s="38" t="s">
        <v>51</v>
      </c>
      <c r="K198" s="39" t="s">
        <v>356</v>
      </c>
      <c r="L198" s="39" t="s">
        <v>357</v>
      </c>
      <c r="M198" s="39" t="s">
        <v>153</v>
      </c>
      <c r="N198" s="19" t="s">
        <v>55</v>
      </c>
      <c r="O198" s="19">
        <v>60</v>
      </c>
      <c r="P198" s="19">
        <v>60</v>
      </c>
      <c r="Q198" s="19">
        <v>0</v>
      </c>
      <c r="R198" s="19" t="s">
        <v>733</v>
      </c>
      <c r="S198" s="84" t="s">
        <v>462</v>
      </c>
      <c r="T198" s="38">
        <v>1</v>
      </c>
      <c r="U198" s="101">
        <v>836</v>
      </c>
      <c r="V198" s="101">
        <v>3006</v>
      </c>
      <c r="W198" s="101">
        <v>210</v>
      </c>
      <c r="X198" s="38" t="s">
        <v>87</v>
      </c>
      <c r="Y198" s="19" t="s">
        <v>463</v>
      </c>
      <c r="Z198" s="38" t="s">
        <v>460</v>
      </c>
      <c r="AA198" s="38"/>
      <c r="AB198" s="38"/>
      <c r="AC198" s="38">
        <v>60</v>
      </c>
      <c r="AD198" s="38" t="s">
        <v>55</v>
      </c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75" t="s">
        <v>60</v>
      </c>
      <c r="AP198" s="63" t="s">
        <v>91</v>
      </c>
      <c r="AQ198" s="64">
        <v>18</v>
      </c>
      <c r="AR198" s="45">
        <f t="shared" si="7"/>
        <v>0.3</v>
      </c>
    </row>
    <row r="199" ht="72" customHeight="1" spans="1:44">
      <c r="A199" s="65">
        <v>181</v>
      </c>
      <c r="B199" s="38">
        <v>2025</v>
      </c>
      <c r="C199" s="7" t="s">
        <v>734</v>
      </c>
      <c r="D199" s="19" t="s">
        <v>46</v>
      </c>
      <c r="E199" s="38" t="s">
        <v>47</v>
      </c>
      <c r="F199" s="19" t="s">
        <v>48</v>
      </c>
      <c r="G199" s="38" t="s">
        <v>459</v>
      </c>
      <c r="H199" s="19" t="s">
        <v>465</v>
      </c>
      <c r="I199" s="38" t="s">
        <v>84</v>
      </c>
      <c r="J199" s="38" t="s">
        <v>51</v>
      </c>
      <c r="K199" s="39" t="s">
        <v>356</v>
      </c>
      <c r="L199" s="39" t="s">
        <v>357</v>
      </c>
      <c r="M199" s="39" t="s">
        <v>153</v>
      </c>
      <c r="N199" s="19" t="s">
        <v>55</v>
      </c>
      <c r="O199" s="19">
        <v>19</v>
      </c>
      <c r="P199" s="19">
        <v>19</v>
      </c>
      <c r="Q199" s="19">
        <v>0</v>
      </c>
      <c r="R199" s="38" t="s">
        <v>735</v>
      </c>
      <c r="S199" s="113" t="s">
        <v>736</v>
      </c>
      <c r="T199" s="38">
        <v>1</v>
      </c>
      <c r="U199" s="19">
        <v>89</v>
      </c>
      <c r="V199" s="38">
        <v>420</v>
      </c>
      <c r="W199" s="19">
        <v>14</v>
      </c>
      <c r="X199" s="38" t="s">
        <v>87</v>
      </c>
      <c r="Y199" s="19" t="s">
        <v>463</v>
      </c>
      <c r="Z199" s="38" t="s">
        <v>465</v>
      </c>
      <c r="AA199" s="38"/>
      <c r="AB199" s="38"/>
      <c r="AC199" s="38">
        <v>19</v>
      </c>
      <c r="AD199" s="38" t="s">
        <v>55</v>
      </c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75" t="s">
        <v>60</v>
      </c>
      <c r="AP199" s="66" t="s">
        <v>91</v>
      </c>
      <c r="AQ199" s="64">
        <v>19</v>
      </c>
      <c r="AR199" s="45">
        <f t="shared" si="7"/>
        <v>1</v>
      </c>
    </row>
    <row r="200" ht="72" customHeight="1" spans="1:44">
      <c r="A200" s="65">
        <v>182</v>
      </c>
      <c r="B200" s="38">
        <v>2025</v>
      </c>
      <c r="C200" s="7" t="s">
        <v>737</v>
      </c>
      <c r="D200" s="19" t="s">
        <v>46</v>
      </c>
      <c r="E200" s="38" t="s">
        <v>47</v>
      </c>
      <c r="F200" s="19" t="s">
        <v>48</v>
      </c>
      <c r="G200" s="38" t="s">
        <v>459</v>
      </c>
      <c r="H200" s="19" t="s">
        <v>465</v>
      </c>
      <c r="I200" s="38" t="s">
        <v>84</v>
      </c>
      <c r="J200" s="38" t="s">
        <v>51</v>
      </c>
      <c r="K200" s="39" t="s">
        <v>356</v>
      </c>
      <c r="L200" s="39" t="s">
        <v>357</v>
      </c>
      <c r="M200" s="39" t="s">
        <v>153</v>
      </c>
      <c r="N200" s="19" t="s">
        <v>55</v>
      </c>
      <c r="O200" s="19">
        <v>42</v>
      </c>
      <c r="P200" s="19">
        <v>42</v>
      </c>
      <c r="Q200" s="19">
        <v>0</v>
      </c>
      <c r="R200" s="38" t="s">
        <v>738</v>
      </c>
      <c r="S200" s="113" t="s">
        <v>462</v>
      </c>
      <c r="T200" s="38">
        <v>1</v>
      </c>
      <c r="U200" s="19">
        <v>105</v>
      </c>
      <c r="V200" s="38">
        <v>425</v>
      </c>
      <c r="W200" s="19">
        <v>14</v>
      </c>
      <c r="X200" s="38" t="s">
        <v>87</v>
      </c>
      <c r="Y200" s="19" t="s">
        <v>463</v>
      </c>
      <c r="Z200" s="38" t="s">
        <v>465</v>
      </c>
      <c r="AA200" s="38"/>
      <c r="AB200" s="38"/>
      <c r="AC200" s="38">
        <v>42</v>
      </c>
      <c r="AD200" s="38" t="s">
        <v>55</v>
      </c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75" t="s">
        <v>60</v>
      </c>
      <c r="AP200" s="66" t="s">
        <v>91</v>
      </c>
      <c r="AQ200" s="64">
        <v>42</v>
      </c>
      <c r="AR200" s="45">
        <f t="shared" si="7"/>
        <v>1</v>
      </c>
    </row>
    <row r="201" ht="72" customHeight="1" spans="1:44">
      <c r="A201" s="19">
        <v>183</v>
      </c>
      <c r="B201" s="38">
        <v>2025</v>
      </c>
      <c r="C201" s="38" t="s">
        <v>739</v>
      </c>
      <c r="D201" s="19" t="s">
        <v>46</v>
      </c>
      <c r="E201" s="38" t="s">
        <v>47</v>
      </c>
      <c r="F201" s="38" t="s">
        <v>48</v>
      </c>
      <c r="G201" s="38" t="s">
        <v>459</v>
      </c>
      <c r="H201" s="38" t="s">
        <v>184</v>
      </c>
      <c r="I201" s="38" t="s">
        <v>84</v>
      </c>
      <c r="J201" s="7" t="s">
        <v>84</v>
      </c>
      <c r="K201" s="39" t="s">
        <v>356</v>
      </c>
      <c r="L201" s="39" t="s">
        <v>357</v>
      </c>
      <c r="M201" s="39" t="s">
        <v>153</v>
      </c>
      <c r="N201" s="19" t="s">
        <v>55</v>
      </c>
      <c r="O201" s="19">
        <v>18</v>
      </c>
      <c r="P201" s="19">
        <v>18</v>
      </c>
      <c r="Q201" s="19">
        <v>0</v>
      </c>
      <c r="R201" s="69" t="s">
        <v>740</v>
      </c>
      <c r="S201" s="84" t="s">
        <v>736</v>
      </c>
      <c r="T201" s="38">
        <v>1</v>
      </c>
      <c r="U201" s="38">
        <v>276</v>
      </c>
      <c r="V201" s="38">
        <v>1006</v>
      </c>
      <c r="W201" s="38">
        <v>9</v>
      </c>
      <c r="X201" s="38" t="s">
        <v>87</v>
      </c>
      <c r="Y201" s="19" t="s">
        <v>463</v>
      </c>
      <c r="Z201" s="38" t="s">
        <v>184</v>
      </c>
      <c r="AA201" s="38"/>
      <c r="AB201" s="38"/>
      <c r="AC201" s="38">
        <v>18</v>
      </c>
      <c r="AD201" s="38" t="s">
        <v>55</v>
      </c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75" t="s">
        <v>60</v>
      </c>
      <c r="AP201" s="66" t="s">
        <v>91</v>
      </c>
      <c r="AQ201" s="64">
        <v>18</v>
      </c>
      <c r="AR201" s="45">
        <f t="shared" si="7"/>
        <v>1</v>
      </c>
    </row>
    <row r="202" ht="72" customHeight="1" spans="1:44">
      <c r="A202" s="65">
        <v>184</v>
      </c>
      <c r="B202" s="19">
        <v>2025</v>
      </c>
      <c r="C202" s="19" t="s">
        <v>741</v>
      </c>
      <c r="D202" s="19" t="s">
        <v>46</v>
      </c>
      <c r="E202" s="38" t="s">
        <v>47</v>
      </c>
      <c r="F202" s="19" t="s">
        <v>48</v>
      </c>
      <c r="G202" s="38" t="s">
        <v>459</v>
      </c>
      <c r="H202" s="19" t="s">
        <v>474</v>
      </c>
      <c r="I202" s="38" t="s">
        <v>51</v>
      </c>
      <c r="J202" s="7" t="s">
        <v>84</v>
      </c>
      <c r="K202" s="39" t="s">
        <v>356</v>
      </c>
      <c r="L202" s="39" t="s">
        <v>357</v>
      </c>
      <c r="M202" s="39" t="s">
        <v>153</v>
      </c>
      <c r="N202" s="19" t="s">
        <v>55</v>
      </c>
      <c r="O202" s="19">
        <v>20</v>
      </c>
      <c r="P202" s="19">
        <v>20</v>
      </c>
      <c r="Q202" s="19">
        <v>0</v>
      </c>
      <c r="R202" s="19" t="s">
        <v>742</v>
      </c>
      <c r="S202" s="155" t="s">
        <v>736</v>
      </c>
      <c r="T202" s="38">
        <v>1</v>
      </c>
      <c r="U202" s="101">
        <v>125</v>
      </c>
      <c r="V202" s="101">
        <v>480</v>
      </c>
      <c r="W202" s="101">
        <v>6</v>
      </c>
      <c r="X202" s="38" t="s">
        <v>87</v>
      </c>
      <c r="Y202" s="19" t="s">
        <v>463</v>
      </c>
      <c r="Z202" s="19" t="s">
        <v>474</v>
      </c>
      <c r="AA202" s="19"/>
      <c r="AB202" s="19"/>
      <c r="AC202" s="19">
        <v>20</v>
      </c>
      <c r="AD202" s="19" t="s">
        <v>55</v>
      </c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75" t="s">
        <v>60</v>
      </c>
      <c r="AP202" s="66" t="s">
        <v>91</v>
      </c>
      <c r="AQ202" s="64">
        <v>19.759055</v>
      </c>
      <c r="AR202" s="45">
        <f t="shared" ref="AR202:AR224" si="8">AQ202/P202</f>
        <v>0.98795275</v>
      </c>
    </row>
    <row r="203" ht="72" customHeight="1" spans="1:44">
      <c r="A203" s="65">
        <v>185</v>
      </c>
      <c r="B203" s="38">
        <v>2025</v>
      </c>
      <c r="C203" s="7" t="s">
        <v>743</v>
      </c>
      <c r="D203" s="19" t="s">
        <v>46</v>
      </c>
      <c r="E203" s="38" t="s">
        <v>47</v>
      </c>
      <c r="F203" s="19" t="s">
        <v>48</v>
      </c>
      <c r="G203" s="38" t="s">
        <v>459</v>
      </c>
      <c r="H203" s="19" t="s">
        <v>480</v>
      </c>
      <c r="I203" s="38" t="s">
        <v>84</v>
      </c>
      <c r="J203" s="7" t="s">
        <v>84</v>
      </c>
      <c r="K203" s="39" t="s">
        <v>356</v>
      </c>
      <c r="L203" s="39" t="s">
        <v>357</v>
      </c>
      <c r="M203" s="39" t="s">
        <v>153</v>
      </c>
      <c r="N203" s="19" t="s">
        <v>55</v>
      </c>
      <c r="O203" s="19">
        <v>45</v>
      </c>
      <c r="P203" s="19">
        <v>45</v>
      </c>
      <c r="Q203" s="19">
        <v>0</v>
      </c>
      <c r="R203" s="84" t="s">
        <v>744</v>
      </c>
      <c r="S203" s="113" t="s">
        <v>745</v>
      </c>
      <c r="T203" s="38">
        <v>1</v>
      </c>
      <c r="U203" s="19">
        <v>130</v>
      </c>
      <c r="V203" s="38">
        <v>368</v>
      </c>
      <c r="W203" s="19">
        <v>28</v>
      </c>
      <c r="X203" s="38" t="s">
        <v>87</v>
      </c>
      <c r="Y203" s="19" t="s">
        <v>463</v>
      </c>
      <c r="Z203" s="38" t="s">
        <v>480</v>
      </c>
      <c r="AA203" s="38"/>
      <c r="AB203" s="38"/>
      <c r="AC203" s="38">
        <v>45</v>
      </c>
      <c r="AD203" s="38" t="s">
        <v>55</v>
      </c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75" t="s">
        <v>60</v>
      </c>
      <c r="AP203" s="66" t="s">
        <v>91</v>
      </c>
      <c r="AQ203" s="64">
        <v>45</v>
      </c>
      <c r="AR203" s="45">
        <f t="shared" si="8"/>
        <v>1</v>
      </c>
    </row>
    <row r="204" ht="72" customHeight="1" spans="1:44">
      <c r="A204" s="19">
        <v>186</v>
      </c>
      <c r="B204" s="38">
        <v>2025</v>
      </c>
      <c r="C204" s="7" t="s">
        <v>746</v>
      </c>
      <c r="D204" s="19" t="s">
        <v>46</v>
      </c>
      <c r="E204" s="38" t="s">
        <v>47</v>
      </c>
      <c r="F204" s="19" t="s">
        <v>48</v>
      </c>
      <c r="G204" s="38" t="s">
        <v>459</v>
      </c>
      <c r="H204" s="19" t="s">
        <v>480</v>
      </c>
      <c r="I204" s="38" t="s">
        <v>84</v>
      </c>
      <c r="J204" s="7" t="s">
        <v>84</v>
      </c>
      <c r="K204" s="39" t="s">
        <v>356</v>
      </c>
      <c r="L204" s="39" t="s">
        <v>357</v>
      </c>
      <c r="M204" s="39" t="s">
        <v>153</v>
      </c>
      <c r="N204" s="19" t="s">
        <v>55</v>
      </c>
      <c r="O204" s="19">
        <v>12</v>
      </c>
      <c r="P204" s="19">
        <v>12</v>
      </c>
      <c r="Q204" s="19">
        <v>0</v>
      </c>
      <c r="R204" s="84" t="s">
        <v>747</v>
      </c>
      <c r="S204" s="113" t="s">
        <v>736</v>
      </c>
      <c r="T204" s="38">
        <v>1</v>
      </c>
      <c r="U204" s="19">
        <v>65</v>
      </c>
      <c r="V204" s="38">
        <v>260</v>
      </c>
      <c r="W204" s="19">
        <v>9</v>
      </c>
      <c r="X204" s="38" t="s">
        <v>87</v>
      </c>
      <c r="Y204" s="19" t="s">
        <v>463</v>
      </c>
      <c r="Z204" s="38" t="s">
        <v>480</v>
      </c>
      <c r="AA204" s="38"/>
      <c r="AB204" s="38"/>
      <c r="AC204" s="38">
        <v>12</v>
      </c>
      <c r="AD204" s="38" t="s">
        <v>55</v>
      </c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75" t="s">
        <v>60</v>
      </c>
      <c r="AP204" s="66" t="s">
        <v>91</v>
      </c>
      <c r="AQ204" s="64">
        <v>11.781065</v>
      </c>
      <c r="AR204" s="45">
        <f t="shared" si="8"/>
        <v>0.981755416666667</v>
      </c>
    </row>
    <row r="205" ht="72" customHeight="1" spans="1:44">
      <c r="A205" s="19">
        <v>187</v>
      </c>
      <c r="B205" s="38">
        <v>2025</v>
      </c>
      <c r="C205" s="31" t="s">
        <v>748</v>
      </c>
      <c r="D205" s="19" t="s">
        <v>46</v>
      </c>
      <c r="E205" s="38" t="s">
        <v>749</v>
      </c>
      <c r="F205" s="38" t="s">
        <v>48</v>
      </c>
      <c r="G205" s="38" t="s">
        <v>459</v>
      </c>
      <c r="H205" s="38" t="s">
        <v>484</v>
      </c>
      <c r="I205" s="38" t="s">
        <v>84</v>
      </c>
      <c r="J205" s="7" t="s">
        <v>84</v>
      </c>
      <c r="K205" s="39" t="s">
        <v>356</v>
      </c>
      <c r="L205" s="39" t="s">
        <v>357</v>
      </c>
      <c r="M205" s="39" t="s">
        <v>153</v>
      </c>
      <c r="N205" s="19" t="s">
        <v>55</v>
      </c>
      <c r="O205" s="19">
        <v>20</v>
      </c>
      <c r="P205" s="19">
        <v>20</v>
      </c>
      <c r="Q205" s="19">
        <v>0</v>
      </c>
      <c r="R205" s="69" t="s">
        <v>750</v>
      </c>
      <c r="S205" s="156" t="s">
        <v>751</v>
      </c>
      <c r="T205" s="38">
        <v>1</v>
      </c>
      <c r="U205" s="38">
        <v>36</v>
      </c>
      <c r="V205" s="38">
        <v>115</v>
      </c>
      <c r="W205" s="38">
        <v>10</v>
      </c>
      <c r="X205" s="38" t="s">
        <v>87</v>
      </c>
      <c r="Y205" s="19" t="s">
        <v>463</v>
      </c>
      <c r="Z205" s="38" t="s">
        <v>484</v>
      </c>
      <c r="AA205" s="38"/>
      <c r="AB205" s="38"/>
      <c r="AC205" s="38">
        <v>20</v>
      </c>
      <c r="AD205" s="38" t="s">
        <v>55</v>
      </c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75" t="s">
        <v>60</v>
      </c>
      <c r="AP205" s="66" t="s">
        <v>91</v>
      </c>
      <c r="AQ205" s="64">
        <v>20</v>
      </c>
      <c r="AR205" s="45">
        <f t="shared" si="8"/>
        <v>1</v>
      </c>
    </row>
    <row r="206" ht="72" customHeight="1" spans="1:44">
      <c r="A206" s="65">
        <v>188</v>
      </c>
      <c r="B206" s="38">
        <v>2025</v>
      </c>
      <c r="C206" s="38" t="s">
        <v>752</v>
      </c>
      <c r="D206" s="38" t="s">
        <v>46</v>
      </c>
      <c r="E206" s="38" t="s">
        <v>47</v>
      </c>
      <c r="F206" s="38" t="s">
        <v>48</v>
      </c>
      <c r="G206" s="38" t="s">
        <v>459</v>
      </c>
      <c r="H206" s="38" t="s">
        <v>555</v>
      </c>
      <c r="I206" s="38" t="s">
        <v>51</v>
      </c>
      <c r="J206" s="7" t="s">
        <v>84</v>
      </c>
      <c r="K206" s="39" t="s">
        <v>356</v>
      </c>
      <c r="L206" s="39" t="s">
        <v>357</v>
      </c>
      <c r="M206" s="39" t="s">
        <v>153</v>
      </c>
      <c r="N206" s="19" t="s">
        <v>55</v>
      </c>
      <c r="O206" s="68">
        <v>10</v>
      </c>
      <c r="P206" s="77">
        <v>10</v>
      </c>
      <c r="Q206" s="77">
        <v>0</v>
      </c>
      <c r="R206" s="38" t="s">
        <v>753</v>
      </c>
      <c r="S206" s="113" t="s">
        <v>754</v>
      </c>
      <c r="T206" s="19">
        <v>1</v>
      </c>
      <c r="U206" s="19" t="s">
        <v>498</v>
      </c>
      <c r="V206" s="19">
        <v>183</v>
      </c>
      <c r="W206" s="19">
        <v>18</v>
      </c>
      <c r="X206" s="38" t="s">
        <v>58</v>
      </c>
      <c r="Y206" s="19" t="s">
        <v>463</v>
      </c>
      <c r="Z206" s="38" t="s">
        <v>555</v>
      </c>
      <c r="AA206" s="38"/>
      <c r="AB206" s="38"/>
      <c r="AC206" s="38"/>
      <c r="AD206" s="38"/>
      <c r="AE206" s="38">
        <v>10</v>
      </c>
      <c r="AF206" s="38" t="s">
        <v>55</v>
      </c>
      <c r="AG206" s="38"/>
      <c r="AH206" s="38"/>
      <c r="AI206" s="38"/>
      <c r="AJ206" s="38"/>
      <c r="AK206" s="38"/>
      <c r="AL206" s="38"/>
      <c r="AM206" s="38"/>
      <c r="AN206" s="38"/>
      <c r="AO206" s="75" t="s">
        <v>60</v>
      </c>
      <c r="AP206" s="66" t="s">
        <v>91</v>
      </c>
      <c r="AQ206" s="64">
        <v>10</v>
      </c>
      <c r="AR206" s="45">
        <f t="shared" si="8"/>
        <v>1</v>
      </c>
    </row>
    <row r="207" ht="72" customHeight="1" spans="1:44">
      <c r="A207" s="19">
        <v>189</v>
      </c>
      <c r="B207" s="38">
        <v>2025</v>
      </c>
      <c r="C207" s="19" t="s">
        <v>755</v>
      </c>
      <c r="D207" s="19" t="s">
        <v>46</v>
      </c>
      <c r="E207" s="19" t="s">
        <v>205</v>
      </c>
      <c r="F207" s="19" t="s">
        <v>48</v>
      </c>
      <c r="G207" s="19" t="s">
        <v>206</v>
      </c>
      <c r="H207" s="19" t="s">
        <v>207</v>
      </c>
      <c r="I207" s="38" t="s">
        <v>84</v>
      </c>
      <c r="J207" s="7" t="s">
        <v>84</v>
      </c>
      <c r="K207" s="39" t="s">
        <v>356</v>
      </c>
      <c r="L207" s="39" t="s">
        <v>357</v>
      </c>
      <c r="M207" s="39" t="s">
        <v>153</v>
      </c>
      <c r="N207" s="19" t="s">
        <v>55</v>
      </c>
      <c r="O207" s="19">
        <v>15</v>
      </c>
      <c r="P207" s="19">
        <v>15</v>
      </c>
      <c r="Q207" s="19">
        <v>0</v>
      </c>
      <c r="R207" s="19" t="s">
        <v>756</v>
      </c>
      <c r="S207" s="19" t="s">
        <v>757</v>
      </c>
      <c r="T207" s="19">
        <v>3</v>
      </c>
      <c r="U207" s="19">
        <v>256</v>
      </c>
      <c r="V207" s="19">
        <v>804</v>
      </c>
      <c r="W207" s="19">
        <v>84</v>
      </c>
      <c r="X207" s="38" t="s">
        <v>87</v>
      </c>
      <c r="Y207" s="19" t="s">
        <v>210</v>
      </c>
      <c r="Z207" s="19" t="s">
        <v>207</v>
      </c>
      <c r="AA207" s="19"/>
      <c r="AB207" s="19"/>
      <c r="AC207" s="19">
        <v>15</v>
      </c>
      <c r="AD207" s="19" t="s">
        <v>55</v>
      </c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75" t="s">
        <v>60</v>
      </c>
      <c r="AP207" s="63" t="s">
        <v>91</v>
      </c>
      <c r="AQ207" s="64">
        <v>15</v>
      </c>
      <c r="AR207" s="45">
        <f t="shared" si="8"/>
        <v>1</v>
      </c>
    </row>
    <row r="208" ht="72" customHeight="1" spans="1:44">
      <c r="A208" s="19">
        <v>190</v>
      </c>
      <c r="B208" s="38">
        <v>2025</v>
      </c>
      <c r="C208" s="19" t="s">
        <v>758</v>
      </c>
      <c r="D208" s="19" t="s">
        <v>46</v>
      </c>
      <c r="E208" s="19" t="s">
        <v>205</v>
      </c>
      <c r="F208" s="19" t="s">
        <v>48</v>
      </c>
      <c r="G208" s="19" t="s">
        <v>206</v>
      </c>
      <c r="H208" s="19" t="s">
        <v>759</v>
      </c>
      <c r="I208" s="38" t="s">
        <v>51</v>
      </c>
      <c r="J208" s="7" t="s">
        <v>84</v>
      </c>
      <c r="K208" s="39" t="s">
        <v>356</v>
      </c>
      <c r="L208" s="39" t="s">
        <v>357</v>
      </c>
      <c r="M208" s="39" t="s">
        <v>153</v>
      </c>
      <c r="N208" s="19" t="s">
        <v>55</v>
      </c>
      <c r="O208" s="19">
        <v>11</v>
      </c>
      <c r="P208" s="19">
        <v>11</v>
      </c>
      <c r="Q208" s="19">
        <v>0</v>
      </c>
      <c r="R208" s="19" t="s">
        <v>760</v>
      </c>
      <c r="S208" s="19" t="s">
        <v>761</v>
      </c>
      <c r="T208" s="19">
        <v>1</v>
      </c>
      <c r="U208" s="19">
        <v>41</v>
      </c>
      <c r="V208" s="19">
        <v>168</v>
      </c>
      <c r="W208" s="19">
        <v>18</v>
      </c>
      <c r="X208" s="38" t="s">
        <v>87</v>
      </c>
      <c r="Y208" s="19" t="s">
        <v>210</v>
      </c>
      <c r="Z208" s="19" t="s">
        <v>759</v>
      </c>
      <c r="AA208" s="19"/>
      <c r="AB208" s="19"/>
      <c r="AC208" s="19">
        <v>11</v>
      </c>
      <c r="AD208" s="19" t="s">
        <v>55</v>
      </c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75" t="s">
        <v>60</v>
      </c>
      <c r="AP208" s="74" t="s">
        <v>70</v>
      </c>
      <c r="AQ208" s="64">
        <v>3.3</v>
      </c>
      <c r="AR208" s="45">
        <f t="shared" si="8"/>
        <v>0.3</v>
      </c>
    </row>
    <row r="209" ht="72" customHeight="1" spans="1:44">
      <c r="A209" s="65">
        <v>191</v>
      </c>
      <c r="B209" s="19">
        <v>2025</v>
      </c>
      <c r="C209" s="19" t="s">
        <v>762</v>
      </c>
      <c r="D209" s="19" t="s">
        <v>46</v>
      </c>
      <c r="E209" s="19" t="s">
        <v>205</v>
      </c>
      <c r="F209" s="19" t="s">
        <v>48</v>
      </c>
      <c r="G209" s="19" t="s">
        <v>206</v>
      </c>
      <c r="H209" s="19" t="s">
        <v>763</v>
      </c>
      <c r="I209" s="38" t="s">
        <v>84</v>
      </c>
      <c r="J209" s="7" t="s">
        <v>84</v>
      </c>
      <c r="K209" s="39" t="s">
        <v>356</v>
      </c>
      <c r="L209" s="39" t="s">
        <v>357</v>
      </c>
      <c r="M209" s="39" t="s">
        <v>153</v>
      </c>
      <c r="N209" s="19" t="s">
        <v>55</v>
      </c>
      <c r="O209" s="19">
        <v>10</v>
      </c>
      <c r="P209" s="19">
        <v>10</v>
      </c>
      <c r="Q209" s="19">
        <v>0</v>
      </c>
      <c r="R209" s="19" t="s">
        <v>764</v>
      </c>
      <c r="S209" s="19" t="s">
        <v>765</v>
      </c>
      <c r="T209" s="19">
        <v>7</v>
      </c>
      <c r="U209" s="19">
        <v>243</v>
      </c>
      <c r="V209" s="19">
        <v>585</v>
      </c>
      <c r="W209" s="19">
        <v>44</v>
      </c>
      <c r="X209" s="38" t="s">
        <v>87</v>
      </c>
      <c r="Y209" s="19" t="s">
        <v>210</v>
      </c>
      <c r="Z209" s="19" t="s">
        <v>763</v>
      </c>
      <c r="AA209" s="19"/>
      <c r="AB209" s="19"/>
      <c r="AC209" s="19">
        <v>10</v>
      </c>
      <c r="AD209" s="19" t="s">
        <v>55</v>
      </c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75" t="s">
        <v>60</v>
      </c>
      <c r="AP209" s="74" t="s">
        <v>70</v>
      </c>
      <c r="AQ209" s="64">
        <v>7.2</v>
      </c>
      <c r="AR209" s="45">
        <f t="shared" si="8"/>
        <v>0.72</v>
      </c>
    </row>
    <row r="210" ht="72" customHeight="1" spans="1:44">
      <c r="A210" s="19">
        <v>192</v>
      </c>
      <c r="B210" s="86">
        <v>2025</v>
      </c>
      <c r="C210" s="19" t="s">
        <v>766</v>
      </c>
      <c r="D210" s="7" t="s">
        <v>46</v>
      </c>
      <c r="E210" s="7" t="s">
        <v>205</v>
      </c>
      <c r="F210" s="86" t="s">
        <v>48</v>
      </c>
      <c r="G210" s="86" t="s">
        <v>206</v>
      </c>
      <c r="H210" s="7" t="s">
        <v>759</v>
      </c>
      <c r="I210" s="38" t="s">
        <v>51</v>
      </c>
      <c r="J210" s="7" t="s">
        <v>84</v>
      </c>
      <c r="K210" s="39" t="s">
        <v>356</v>
      </c>
      <c r="L210" s="39" t="s">
        <v>357</v>
      </c>
      <c r="M210" s="39" t="s">
        <v>153</v>
      </c>
      <c r="N210" s="19" t="s">
        <v>55</v>
      </c>
      <c r="O210" s="7">
        <v>40</v>
      </c>
      <c r="P210" s="7">
        <v>40</v>
      </c>
      <c r="Q210" s="19">
        <v>0</v>
      </c>
      <c r="R210" s="19" t="s">
        <v>767</v>
      </c>
      <c r="S210" s="19" t="s">
        <v>768</v>
      </c>
      <c r="T210" s="19">
        <v>1</v>
      </c>
      <c r="U210" s="19">
        <v>41</v>
      </c>
      <c r="V210" s="19">
        <v>168</v>
      </c>
      <c r="W210" s="19">
        <v>18</v>
      </c>
      <c r="X210" s="38" t="s">
        <v>87</v>
      </c>
      <c r="Y210" s="19" t="s">
        <v>210</v>
      </c>
      <c r="Z210" s="19" t="s">
        <v>759</v>
      </c>
      <c r="AA210" s="19"/>
      <c r="AB210" s="19"/>
      <c r="AC210" s="19">
        <v>40</v>
      </c>
      <c r="AD210" s="19" t="s">
        <v>55</v>
      </c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75" t="s">
        <v>60</v>
      </c>
      <c r="AP210" s="74" t="s">
        <v>70</v>
      </c>
      <c r="AQ210" s="64">
        <v>12</v>
      </c>
      <c r="AR210" s="45">
        <f t="shared" si="8"/>
        <v>0.3</v>
      </c>
    </row>
    <row r="211" ht="171.6" spans="1:44">
      <c r="A211" s="19">
        <v>193</v>
      </c>
      <c r="B211" s="38">
        <v>2025</v>
      </c>
      <c r="C211" s="5" t="s">
        <v>769</v>
      </c>
      <c r="D211" s="38" t="s">
        <v>249</v>
      </c>
      <c r="E211" s="38" t="s">
        <v>47</v>
      </c>
      <c r="F211" s="38" t="s">
        <v>48</v>
      </c>
      <c r="G211" s="38" t="s">
        <v>213</v>
      </c>
      <c r="H211" s="38" t="s">
        <v>770</v>
      </c>
      <c r="I211" s="38" t="s">
        <v>51</v>
      </c>
      <c r="J211" s="7" t="s">
        <v>84</v>
      </c>
      <c r="K211" s="39" t="s">
        <v>356</v>
      </c>
      <c r="L211" s="39" t="s">
        <v>357</v>
      </c>
      <c r="M211" s="39" t="s">
        <v>153</v>
      </c>
      <c r="N211" s="19" t="s">
        <v>55</v>
      </c>
      <c r="O211" s="38">
        <v>30</v>
      </c>
      <c r="P211" s="38">
        <v>30</v>
      </c>
      <c r="Q211" s="38">
        <v>0</v>
      </c>
      <c r="R211" s="38" t="s">
        <v>771</v>
      </c>
      <c r="S211" s="157" t="s">
        <v>772</v>
      </c>
      <c r="T211" s="38">
        <v>1</v>
      </c>
      <c r="U211" s="38">
        <v>33</v>
      </c>
      <c r="V211" s="38">
        <v>134</v>
      </c>
      <c r="W211" s="38">
        <v>19</v>
      </c>
      <c r="X211" s="38" t="s">
        <v>58</v>
      </c>
      <c r="Y211" s="7" t="s">
        <v>217</v>
      </c>
      <c r="Z211" s="38" t="s">
        <v>770</v>
      </c>
      <c r="AA211" s="38"/>
      <c r="AB211" s="38"/>
      <c r="AC211" s="38">
        <v>30</v>
      </c>
      <c r="AD211" s="38" t="s">
        <v>55</v>
      </c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62" t="s">
        <v>60</v>
      </c>
      <c r="AP211" s="74" t="s">
        <v>70</v>
      </c>
      <c r="AQ211" s="64">
        <v>29.1</v>
      </c>
      <c r="AR211" s="45">
        <f t="shared" si="8"/>
        <v>0.97</v>
      </c>
    </row>
    <row r="212" ht="72" customHeight="1" spans="1:44">
      <c r="A212" s="65">
        <v>194</v>
      </c>
      <c r="B212" s="38">
        <v>2025</v>
      </c>
      <c r="C212" s="19" t="s">
        <v>773</v>
      </c>
      <c r="D212" s="38" t="s">
        <v>46</v>
      </c>
      <c r="E212" s="38" t="s">
        <v>47</v>
      </c>
      <c r="F212" s="38" t="s">
        <v>48</v>
      </c>
      <c r="G212" s="38" t="s">
        <v>213</v>
      </c>
      <c r="H212" s="19" t="s">
        <v>218</v>
      </c>
      <c r="I212" s="38" t="s">
        <v>84</v>
      </c>
      <c r="J212" s="7" t="s">
        <v>51</v>
      </c>
      <c r="K212" s="39" t="s">
        <v>356</v>
      </c>
      <c r="L212" s="39" t="s">
        <v>357</v>
      </c>
      <c r="M212" s="39" t="s">
        <v>153</v>
      </c>
      <c r="N212" s="19" t="s">
        <v>55</v>
      </c>
      <c r="O212" s="19">
        <v>32</v>
      </c>
      <c r="P212" s="19">
        <v>32</v>
      </c>
      <c r="Q212" s="19">
        <v>0</v>
      </c>
      <c r="R212" s="158" t="s">
        <v>774</v>
      </c>
      <c r="S212" s="19" t="s">
        <v>439</v>
      </c>
      <c r="T212" s="101">
        <v>1</v>
      </c>
      <c r="U212" s="101">
        <v>65</v>
      </c>
      <c r="V212" s="101">
        <v>200</v>
      </c>
      <c r="W212" s="101">
        <v>25</v>
      </c>
      <c r="X212" s="38" t="s">
        <v>58</v>
      </c>
      <c r="Y212" s="7" t="s">
        <v>217</v>
      </c>
      <c r="Z212" s="38" t="s">
        <v>218</v>
      </c>
      <c r="AA212" s="38"/>
      <c r="AB212" s="38"/>
      <c r="AC212" s="38">
        <v>32</v>
      </c>
      <c r="AD212" s="38" t="s">
        <v>55</v>
      </c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62" t="s">
        <v>60</v>
      </c>
      <c r="AP212" s="74" t="s">
        <v>70</v>
      </c>
      <c r="AQ212" s="64">
        <v>25.6</v>
      </c>
      <c r="AR212" s="45">
        <f t="shared" si="8"/>
        <v>0.8</v>
      </c>
    </row>
    <row r="213" ht="72" customHeight="1" spans="1:44">
      <c r="A213" s="65">
        <v>195</v>
      </c>
      <c r="B213" s="7">
        <v>2025</v>
      </c>
      <c r="C213" s="7" t="s">
        <v>775</v>
      </c>
      <c r="D213" s="7" t="s">
        <v>46</v>
      </c>
      <c r="E213" s="7" t="s">
        <v>64</v>
      </c>
      <c r="F213" s="7" t="s">
        <v>48</v>
      </c>
      <c r="G213" s="7" t="s">
        <v>119</v>
      </c>
      <c r="H213" s="7" t="s">
        <v>227</v>
      </c>
      <c r="I213" s="38" t="s">
        <v>84</v>
      </c>
      <c r="J213" s="38" t="s">
        <v>51</v>
      </c>
      <c r="K213" s="39" t="s">
        <v>356</v>
      </c>
      <c r="L213" s="39" t="s">
        <v>357</v>
      </c>
      <c r="M213" s="39" t="s">
        <v>153</v>
      </c>
      <c r="N213" s="19" t="s">
        <v>55</v>
      </c>
      <c r="O213" s="7">
        <v>24</v>
      </c>
      <c r="P213" s="7">
        <v>24</v>
      </c>
      <c r="Q213" s="38">
        <v>0</v>
      </c>
      <c r="R213" s="7" t="s">
        <v>776</v>
      </c>
      <c r="S213" s="31" t="s">
        <v>777</v>
      </c>
      <c r="T213" s="7">
        <v>1</v>
      </c>
      <c r="U213" s="7">
        <v>45</v>
      </c>
      <c r="V213" s="7">
        <v>186</v>
      </c>
      <c r="W213" s="7">
        <v>5</v>
      </c>
      <c r="X213" s="7" t="s">
        <v>58</v>
      </c>
      <c r="Y213" s="7" t="s">
        <v>119</v>
      </c>
      <c r="Z213" s="7" t="s">
        <v>227</v>
      </c>
      <c r="AA213" s="7"/>
      <c r="AB213" s="7"/>
      <c r="AC213" s="7">
        <v>24</v>
      </c>
      <c r="AD213" s="7" t="s">
        <v>55</v>
      </c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62" t="s">
        <v>60</v>
      </c>
      <c r="AP213" s="74" t="s">
        <v>70</v>
      </c>
      <c r="AQ213" s="64">
        <v>19.2</v>
      </c>
      <c r="AR213" s="45">
        <f t="shared" si="8"/>
        <v>0.8</v>
      </c>
    </row>
    <row r="214" ht="72" customHeight="1" spans="1:44">
      <c r="A214" s="19">
        <v>196</v>
      </c>
      <c r="B214" s="7">
        <v>2025</v>
      </c>
      <c r="C214" s="7" t="s">
        <v>778</v>
      </c>
      <c r="D214" s="7" t="s">
        <v>46</v>
      </c>
      <c r="E214" s="7" t="s">
        <v>64</v>
      </c>
      <c r="F214" s="7" t="s">
        <v>48</v>
      </c>
      <c r="G214" s="7" t="s">
        <v>119</v>
      </c>
      <c r="H214" s="7" t="s">
        <v>779</v>
      </c>
      <c r="I214" s="38" t="s">
        <v>84</v>
      </c>
      <c r="J214" s="7" t="s">
        <v>84</v>
      </c>
      <c r="K214" s="39" t="s">
        <v>356</v>
      </c>
      <c r="L214" s="39" t="s">
        <v>357</v>
      </c>
      <c r="M214" s="39" t="s">
        <v>153</v>
      </c>
      <c r="N214" s="19" t="s">
        <v>55</v>
      </c>
      <c r="O214" s="7">
        <v>45</v>
      </c>
      <c r="P214" s="7">
        <v>45</v>
      </c>
      <c r="Q214" s="38">
        <v>0</v>
      </c>
      <c r="R214" s="7" t="s">
        <v>780</v>
      </c>
      <c r="S214" s="31" t="s">
        <v>781</v>
      </c>
      <c r="T214" s="7">
        <v>3</v>
      </c>
      <c r="U214" s="7">
        <v>49</v>
      </c>
      <c r="V214" s="7">
        <v>175</v>
      </c>
      <c r="W214" s="7">
        <v>11</v>
      </c>
      <c r="X214" s="7" t="s">
        <v>58</v>
      </c>
      <c r="Y214" s="7" t="s">
        <v>119</v>
      </c>
      <c r="Z214" s="7" t="s">
        <v>779</v>
      </c>
      <c r="AA214" s="7"/>
      <c r="AB214" s="7"/>
      <c r="AC214" s="7">
        <v>45</v>
      </c>
      <c r="AD214" s="7" t="s">
        <v>55</v>
      </c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62" t="s">
        <v>60</v>
      </c>
      <c r="AP214" s="74" t="s">
        <v>70</v>
      </c>
      <c r="AQ214" s="64">
        <v>19</v>
      </c>
      <c r="AR214" s="45">
        <f t="shared" si="8"/>
        <v>0.422222222222222</v>
      </c>
    </row>
    <row r="215" ht="72" customHeight="1" spans="1:44">
      <c r="A215" s="65">
        <v>197</v>
      </c>
      <c r="B215" s="38">
        <v>2025</v>
      </c>
      <c r="C215" s="38" t="s">
        <v>782</v>
      </c>
      <c r="D215" s="38" t="s">
        <v>46</v>
      </c>
      <c r="E215" s="38" t="s">
        <v>64</v>
      </c>
      <c r="F215" s="38" t="s">
        <v>48</v>
      </c>
      <c r="G215" s="38" t="s">
        <v>119</v>
      </c>
      <c r="H215" s="38" t="s">
        <v>129</v>
      </c>
      <c r="I215" s="38" t="s">
        <v>51</v>
      </c>
      <c r="J215" s="38" t="s">
        <v>51</v>
      </c>
      <c r="K215" s="39" t="s">
        <v>356</v>
      </c>
      <c r="L215" s="39" t="s">
        <v>357</v>
      </c>
      <c r="M215" s="39" t="s">
        <v>153</v>
      </c>
      <c r="N215" s="38" t="s">
        <v>55</v>
      </c>
      <c r="O215" s="38">
        <v>15</v>
      </c>
      <c r="P215" s="38">
        <v>15</v>
      </c>
      <c r="Q215" s="38">
        <v>0</v>
      </c>
      <c r="R215" s="38" t="s">
        <v>783</v>
      </c>
      <c r="S215" s="84" t="s">
        <v>784</v>
      </c>
      <c r="T215" s="38">
        <v>1</v>
      </c>
      <c r="U215" s="38">
        <v>22</v>
      </c>
      <c r="V215" s="38">
        <v>103</v>
      </c>
      <c r="W215" s="38">
        <v>19</v>
      </c>
      <c r="X215" s="38" t="s">
        <v>58</v>
      </c>
      <c r="Y215" s="38" t="s">
        <v>119</v>
      </c>
      <c r="Z215" s="38" t="s">
        <v>129</v>
      </c>
      <c r="AA215" s="38"/>
      <c r="AB215" s="38"/>
      <c r="AC215" s="38">
        <v>15</v>
      </c>
      <c r="AD215" s="38" t="s">
        <v>55</v>
      </c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62" t="s">
        <v>60</v>
      </c>
      <c r="AP215" s="66" t="s">
        <v>91</v>
      </c>
      <c r="AQ215" s="64">
        <v>14.55</v>
      </c>
      <c r="AR215" s="45">
        <f t="shared" si="8"/>
        <v>0.97</v>
      </c>
    </row>
    <row r="216" ht="72" customHeight="1" spans="1:44">
      <c r="A216" s="65">
        <v>198</v>
      </c>
      <c r="B216" s="38">
        <v>2025</v>
      </c>
      <c r="C216" s="38" t="s">
        <v>785</v>
      </c>
      <c r="D216" s="38" t="s">
        <v>46</v>
      </c>
      <c r="E216" s="38" t="s">
        <v>64</v>
      </c>
      <c r="F216" s="38" t="s">
        <v>48</v>
      </c>
      <c r="G216" s="38" t="s">
        <v>119</v>
      </c>
      <c r="H216" s="38" t="s">
        <v>227</v>
      </c>
      <c r="I216" s="38" t="s">
        <v>84</v>
      </c>
      <c r="J216" s="38" t="s">
        <v>51</v>
      </c>
      <c r="K216" s="38" t="s">
        <v>356</v>
      </c>
      <c r="L216" s="38" t="s">
        <v>357</v>
      </c>
      <c r="M216" s="38" t="s">
        <v>153</v>
      </c>
      <c r="N216" s="38" t="s">
        <v>55</v>
      </c>
      <c r="O216" s="38">
        <v>20</v>
      </c>
      <c r="P216" s="38">
        <v>20</v>
      </c>
      <c r="Q216" s="38">
        <v>0</v>
      </c>
      <c r="R216" s="38" t="s">
        <v>786</v>
      </c>
      <c r="S216" s="84" t="s">
        <v>522</v>
      </c>
      <c r="T216" s="38">
        <v>3</v>
      </c>
      <c r="U216" s="38">
        <v>147</v>
      </c>
      <c r="V216" s="38">
        <v>544</v>
      </c>
      <c r="W216" s="38">
        <v>27</v>
      </c>
      <c r="X216" s="38" t="s">
        <v>58</v>
      </c>
      <c r="Y216" s="38" t="s">
        <v>119</v>
      </c>
      <c r="Z216" s="38" t="s">
        <v>227</v>
      </c>
      <c r="AA216" s="38"/>
      <c r="AB216" s="38"/>
      <c r="AC216" s="38">
        <v>20</v>
      </c>
      <c r="AD216" s="38" t="s">
        <v>55</v>
      </c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62" t="s">
        <v>60</v>
      </c>
      <c r="AP216" s="66" t="s">
        <v>91</v>
      </c>
      <c r="AQ216" s="64">
        <v>19.4</v>
      </c>
      <c r="AR216" s="45">
        <f t="shared" si="8"/>
        <v>0.97</v>
      </c>
    </row>
    <row r="217" ht="72" customHeight="1" spans="1:44">
      <c r="A217" s="19">
        <v>199</v>
      </c>
      <c r="B217" s="7">
        <v>2025</v>
      </c>
      <c r="C217" s="7" t="s">
        <v>787</v>
      </c>
      <c r="D217" s="7" t="s">
        <v>46</v>
      </c>
      <c r="E217" s="7" t="s">
        <v>47</v>
      </c>
      <c r="F217" s="7" t="s">
        <v>48</v>
      </c>
      <c r="G217" s="7" t="s">
        <v>119</v>
      </c>
      <c r="H217" s="7" t="s">
        <v>788</v>
      </c>
      <c r="I217" s="38" t="s">
        <v>51</v>
      </c>
      <c r="J217" s="7" t="s">
        <v>84</v>
      </c>
      <c r="K217" s="38" t="s">
        <v>356</v>
      </c>
      <c r="L217" s="38" t="s">
        <v>357</v>
      </c>
      <c r="M217" s="38" t="s">
        <v>153</v>
      </c>
      <c r="N217" s="38" t="s">
        <v>55</v>
      </c>
      <c r="O217" s="7">
        <v>44</v>
      </c>
      <c r="P217" s="7">
        <v>44</v>
      </c>
      <c r="Q217" s="7">
        <v>0</v>
      </c>
      <c r="R217" s="7" t="s">
        <v>789</v>
      </c>
      <c r="S217" s="31" t="s">
        <v>790</v>
      </c>
      <c r="T217" s="68">
        <v>1</v>
      </c>
      <c r="U217" s="38">
        <v>260</v>
      </c>
      <c r="V217" s="38">
        <v>915</v>
      </c>
      <c r="W217" s="38">
        <v>32</v>
      </c>
      <c r="X217" s="77" t="s">
        <v>58</v>
      </c>
      <c r="Y217" s="7" t="s">
        <v>119</v>
      </c>
      <c r="Z217" s="7" t="s">
        <v>788</v>
      </c>
      <c r="AA217" s="7"/>
      <c r="AB217" s="7"/>
      <c r="AC217" s="7">
        <v>44</v>
      </c>
      <c r="AD217" s="7" t="s">
        <v>55</v>
      </c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62" t="s">
        <v>60</v>
      </c>
      <c r="AP217" s="74" t="s">
        <v>70</v>
      </c>
      <c r="AQ217" s="64">
        <v>35.2</v>
      </c>
      <c r="AR217" s="45">
        <f t="shared" si="8"/>
        <v>0.8</v>
      </c>
    </row>
    <row r="218" ht="72" customHeight="1" spans="1:44">
      <c r="A218" s="65">
        <v>200</v>
      </c>
      <c r="B218" s="7">
        <v>2025</v>
      </c>
      <c r="C218" s="7" t="s">
        <v>791</v>
      </c>
      <c r="D218" s="38" t="s">
        <v>46</v>
      </c>
      <c r="E218" s="38" t="s">
        <v>47</v>
      </c>
      <c r="F218" s="7" t="s">
        <v>48</v>
      </c>
      <c r="G218" s="7" t="s">
        <v>146</v>
      </c>
      <c r="H218" s="7" t="s">
        <v>539</v>
      </c>
      <c r="I218" s="38" t="s">
        <v>51</v>
      </c>
      <c r="J218" s="38" t="s">
        <v>51</v>
      </c>
      <c r="K218" s="39" t="s">
        <v>356</v>
      </c>
      <c r="L218" s="39" t="s">
        <v>357</v>
      </c>
      <c r="M218" s="39" t="s">
        <v>153</v>
      </c>
      <c r="N218" s="19" t="s">
        <v>55</v>
      </c>
      <c r="O218" s="40">
        <v>30</v>
      </c>
      <c r="P218" s="40">
        <v>30</v>
      </c>
      <c r="Q218" s="40">
        <v>0</v>
      </c>
      <c r="R218" s="129" t="s">
        <v>792</v>
      </c>
      <c r="S218" s="31" t="s">
        <v>535</v>
      </c>
      <c r="T218" s="7">
        <v>1</v>
      </c>
      <c r="U218" s="7">
        <v>25</v>
      </c>
      <c r="V218" s="7">
        <v>109</v>
      </c>
      <c r="W218" s="7">
        <v>12</v>
      </c>
      <c r="X218" s="38" t="s">
        <v>87</v>
      </c>
      <c r="Y218" s="7" t="s">
        <v>150</v>
      </c>
      <c r="Z218" s="7" t="s">
        <v>539</v>
      </c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>
        <v>30</v>
      </c>
      <c r="AN218" s="7" t="s">
        <v>182</v>
      </c>
      <c r="AO218" s="62" t="s">
        <v>60</v>
      </c>
      <c r="AP218" s="63" t="s">
        <v>91</v>
      </c>
      <c r="AQ218" s="64">
        <v>30</v>
      </c>
      <c r="AR218" s="45">
        <f t="shared" si="8"/>
        <v>1</v>
      </c>
    </row>
    <row r="219" ht="72" customHeight="1" spans="1:44">
      <c r="A219" s="65">
        <v>201</v>
      </c>
      <c r="B219" s="7">
        <v>2025</v>
      </c>
      <c r="C219" s="7" t="s">
        <v>793</v>
      </c>
      <c r="D219" s="38" t="s">
        <v>46</v>
      </c>
      <c r="E219" s="38" t="s">
        <v>47</v>
      </c>
      <c r="F219" s="7" t="s">
        <v>48</v>
      </c>
      <c r="G219" s="7" t="s">
        <v>146</v>
      </c>
      <c r="H219" s="7" t="s">
        <v>147</v>
      </c>
      <c r="I219" s="38" t="s">
        <v>84</v>
      </c>
      <c r="J219" s="59" t="s">
        <v>84</v>
      </c>
      <c r="K219" s="39" t="s">
        <v>356</v>
      </c>
      <c r="L219" s="39" t="s">
        <v>357</v>
      </c>
      <c r="M219" s="39" t="s">
        <v>153</v>
      </c>
      <c r="N219" s="19" t="s">
        <v>55</v>
      </c>
      <c r="O219" s="40">
        <v>40</v>
      </c>
      <c r="P219" s="40">
        <v>40</v>
      </c>
      <c r="Q219" s="40">
        <v>0</v>
      </c>
      <c r="R219" s="129" t="s">
        <v>794</v>
      </c>
      <c r="S219" s="31" t="s">
        <v>535</v>
      </c>
      <c r="T219" s="7">
        <v>1</v>
      </c>
      <c r="U219" s="7">
        <v>29</v>
      </c>
      <c r="V219" s="7">
        <v>132</v>
      </c>
      <c r="W219" s="7">
        <v>14</v>
      </c>
      <c r="X219" s="38" t="s">
        <v>87</v>
      </c>
      <c r="Y219" s="7" t="s">
        <v>150</v>
      </c>
      <c r="Z219" s="7" t="s">
        <v>147</v>
      </c>
      <c r="AA219" s="7"/>
      <c r="AB219" s="7"/>
      <c r="AC219" s="7">
        <v>40</v>
      </c>
      <c r="AD219" s="7" t="s">
        <v>55</v>
      </c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62" t="s">
        <v>60</v>
      </c>
      <c r="AP219" s="63" t="s">
        <v>91</v>
      </c>
      <c r="AQ219" s="64">
        <v>40</v>
      </c>
      <c r="AR219" s="45">
        <f t="shared" si="8"/>
        <v>1</v>
      </c>
    </row>
    <row r="220" ht="72" customHeight="1" spans="1:44">
      <c r="A220" s="19">
        <v>202</v>
      </c>
      <c r="B220" s="7">
        <v>2025</v>
      </c>
      <c r="C220" s="7" t="s">
        <v>795</v>
      </c>
      <c r="D220" s="38" t="s">
        <v>46</v>
      </c>
      <c r="E220" s="38" t="s">
        <v>47</v>
      </c>
      <c r="F220" s="7" t="s">
        <v>48</v>
      </c>
      <c r="G220" s="7" t="s">
        <v>146</v>
      </c>
      <c r="H220" s="7" t="s">
        <v>147</v>
      </c>
      <c r="I220" s="38" t="s">
        <v>84</v>
      </c>
      <c r="J220" s="59" t="s">
        <v>84</v>
      </c>
      <c r="K220" s="39" t="s">
        <v>356</v>
      </c>
      <c r="L220" s="39" t="s">
        <v>357</v>
      </c>
      <c r="M220" s="39" t="s">
        <v>153</v>
      </c>
      <c r="N220" s="19" t="s">
        <v>55</v>
      </c>
      <c r="O220" s="40">
        <v>20</v>
      </c>
      <c r="P220" s="40">
        <v>20</v>
      </c>
      <c r="Q220" s="40">
        <v>0</v>
      </c>
      <c r="R220" s="129" t="s">
        <v>796</v>
      </c>
      <c r="S220" s="31" t="s">
        <v>535</v>
      </c>
      <c r="T220" s="7">
        <v>1</v>
      </c>
      <c r="U220" s="7">
        <v>39</v>
      </c>
      <c r="V220" s="7">
        <v>165</v>
      </c>
      <c r="W220" s="7">
        <v>15</v>
      </c>
      <c r="X220" s="38" t="s">
        <v>87</v>
      </c>
      <c r="Y220" s="7" t="s">
        <v>150</v>
      </c>
      <c r="Z220" s="7" t="s">
        <v>147</v>
      </c>
      <c r="AA220" s="7"/>
      <c r="AB220" s="7"/>
      <c r="AC220" s="7">
        <v>20</v>
      </c>
      <c r="AD220" s="7" t="s">
        <v>55</v>
      </c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62" t="s">
        <v>60</v>
      </c>
      <c r="AP220" s="63" t="s">
        <v>91</v>
      </c>
      <c r="AQ220" s="64">
        <v>20</v>
      </c>
      <c r="AR220" s="45">
        <f t="shared" si="8"/>
        <v>1</v>
      </c>
    </row>
    <row r="221" ht="72" customHeight="1" spans="1:44">
      <c r="A221" s="65">
        <v>203</v>
      </c>
      <c r="B221" s="38">
        <v>2025</v>
      </c>
      <c r="C221" s="59" t="s">
        <v>797</v>
      </c>
      <c r="D221" s="75" t="s">
        <v>46</v>
      </c>
      <c r="E221" s="59" t="s">
        <v>47</v>
      </c>
      <c r="F221" s="59" t="s">
        <v>48</v>
      </c>
      <c r="G221" s="59" t="s">
        <v>146</v>
      </c>
      <c r="H221" s="59" t="s">
        <v>546</v>
      </c>
      <c r="I221" s="38" t="s">
        <v>84</v>
      </c>
      <c r="J221" s="59" t="s">
        <v>84</v>
      </c>
      <c r="K221" s="39" t="s">
        <v>356</v>
      </c>
      <c r="L221" s="39" t="s">
        <v>357</v>
      </c>
      <c r="M221" s="39" t="s">
        <v>153</v>
      </c>
      <c r="N221" s="19" t="s">
        <v>55</v>
      </c>
      <c r="O221" s="33">
        <v>30</v>
      </c>
      <c r="P221" s="33">
        <v>30</v>
      </c>
      <c r="Q221" s="33">
        <v>0</v>
      </c>
      <c r="R221" s="76" t="s">
        <v>798</v>
      </c>
      <c r="S221" s="75" t="s">
        <v>535</v>
      </c>
      <c r="T221" s="59">
        <v>3</v>
      </c>
      <c r="U221" s="75">
        <v>81</v>
      </c>
      <c r="V221" s="59">
        <v>238</v>
      </c>
      <c r="W221" s="75">
        <v>34</v>
      </c>
      <c r="X221" s="38" t="s">
        <v>87</v>
      </c>
      <c r="Y221" s="75" t="s">
        <v>150</v>
      </c>
      <c r="Z221" s="59" t="s">
        <v>546</v>
      </c>
      <c r="AA221" s="59"/>
      <c r="AB221" s="59"/>
      <c r="AC221" s="59"/>
      <c r="AD221" s="59"/>
      <c r="AE221" s="59">
        <v>30</v>
      </c>
      <c r="AF221" s="59" t="s">
        <v>55</v>
      </c>
      <c r="AG221" s="59"/>
      <c r="AH221" s="59"/>
      <c r="AI221" s="59"/>
      <c r="AJ221" s="59"/>
      <c r="AK221" s="59"/>
      <c r="AL221" s="59"/>
      <c r="AM221" s="59"/>
      <c r="AN221" s="59"/>
      <c r="AO221" s="62" t="s">
        <v>60</v>
      </c>
      <c r="AP221" s="63" t="s">
        <v>70</v>
      </c>
      <c r="AQ221" s="64">
        <v>24</v>
      </c>
      <c r="AR221" s="45">
        <f t="shared" si="8"/>
        <v>0.8</v>
      </c>
    </row>
    <row r="222" ht="72" customHeight="1" spans="1:44">
      <c r="A222" s="65">
        <v>204</v>
      </c>
      <c r="B222" s="7">
        <v>2025</v>
      </c>
      <c r="C222" s="7" t="s">
        <v>799</v>
      </c>
      <c r="D222" s="38" t="s">
        <v>46</v>
      </c>
      <c r="E222" s="38" t="s">
        <v>47</v>
      </c>
      <c r="F222" s="7" t="s">
        <v>48</v>
      </c>
      <c r="G222" s="7" t="s">
        <v>146</v>
      </c>
      <c r="H222" s="7" t="s">
        <v>800</v>
      </c>
      <c r="I222" s="38" t="s">
        <v>51</v>
      </c>
      <c r="J222" s="59" t="s">
        <v>84</v>
      </c>
      <c r="K222" s="39" t="s">
        <v>356</v>
      </c>
      <c r="L222" s="39" t="s">
        <v>357</v>
      </c>
      <c r="M222" s="39" t="s">
        <v>153</v>
      </c>
      <c r="N222" s="19" t="s">
        <v>55</v>
      </c>
      <c r="O222" s="40">
        <v>30</v>
      </c>
      <c r="P222" s="40">
        <v>30</v>
      </c>
      <c r="Q222" s="40">
        <v>0</v>
      </c>
      <c r="R222" s="7" t="s">
        <v>801</v>
      </c>
      <c r="S222" s="31" t="s">
        <v>535</v>
      </c>
      <c r="T222" s="7">
        <v>1</v>
      </c>
      <c r="U222" s="7">
        <v>27</v>
      </c>
      <c r="V222" s="7">
        <v>98</v>
      </c>
      <c r="W222" s="7">
        <v>11</v>
      </c>
      <c r="X222" s="38" t="s">
        <v>87</v>
      </c>
      <c r="Y222" s="7" t="s">
        <v>150</v>
      </c>
      <c r="Z222" s="7" t="s">
        <v>800</v>
      </c>
      <c r="AA222" s="7"/>
      <c r="AB222" s="7"/>
      <c r="AC222" s="7">
        <v>30</v>
      </c>
      <c r="AD222" s="7" t="s">
        <v>55</v>
      </c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62" t="s">
        <v>60</v>
      </c>
      <c r="AP222" s="63" t="s">
        <v>70</v>
      </c>
      <c r="AQ222" s="64">
        <v>15</v>
      </c>
      <c r="AR222" s="45">
        <f t="shared" si="8"/>
        <v>0.5</v>
      </c>
    </row>
    <row r="223" customFormat="1" ht="72" customHeight="1" spans="1:44">
      <c r="A223" s="19">
        <v>205</v>
      </c>
      <c r="B223" s="7">
        <v>2025</v>
      </c>
      <c r="C223" s="5" t="s">
        <v>802</v>
      </c>
      <c r="D223" s="19" t="s">
        <v>46</v>
      </c>
      <c r="E223" s="7" t="s">
        <v>64</v>
      </c>
      <c r="F223" s="7" t="s">
        <v>48</v>
      </c>
      <c r="G223" s="7" t="s">
        <v>119</v>
      </c>
      <c r="H223" s="19" t="s">
        <v>227</v>
      </c>
      <c r="I223" s="38" t="s">
        <v>84</v>
      </c>
      <c r="J223" s="38" t="s">
        <v>51</v>
      </c>
      <c r="K223" s="39" t="s">
        <v>356</v>
      </c>
      <c r="L223" s="39" t="s">
        <v>357</v>
      </c>
      <c r="M223" s="39" t="s">
        <v>153</v>
      </c>
      <c r="N223" s="19" t="s">
        <v>55</v>
      </c>
      <c r="O223" s="7">
        <v>30</v>
      </c>
      <c r="P223" s="7">
        <v>30</v>
      </c>
      <c r="Q223" s="7">
        <v>0</v>
      </c>
      <c r="R223" s="7" t="s">
        <v>803</v>
      </c>
      <c r="S223" s="102" t="s">
        <v>643</v>
      </c>
      <c r="T223" s="7">
        <v>1</v>
      </c>
      <c r="U223" s="7">
        <v>49</v>
      </c>
      <c r="V223" s="7">
        <v>186</v>
      </c>
      <c r="W223" s="7">
        <v>23</v>
      </c>
      <c r="X223" s="7" t="s">
        <v>58</v>
      </c>
      <c r="Y223" s="7" t="s">
        <v>119</v>
      </c>
      <c r="Z223" s="7" t="s">
        <v>227</v>
      </c>
      <c r="AA223" s="7"/>
      <c r="AB223" s="7"/>
      <c r="AC223" s="7"/>
      <c r="AD223" s="7"/>
      <c r="AE223" s="7">
        <v>30</v>
      </c>
      <c r="AF223" s="7" t="s">
        <v>55</v>
      </c>
      <c r="AG223" s="7"/>
      <c r="AH223" s="7"/>
      <c r="AI223" s="7"/>
      <c r="AJ223" s="7"/>
      <c r="AK223" s="7"/>
      <c r="AL223" s="7"/>
      <c r="AM223" s="7"/>
      <c r="AN223" s="7"/>
      <c r="AO223" s="62" t="s">
        <v>60</v>
      </c>
      <c r="AP223" s="95" t="s">
        <v>70</v>
      </c>
      <c r="AQ223" s="64">
        <v>9</v>
      </c>
      <c r="AR223" s="45">
        <f t="shared" si="8"/>
        <v>0.3</v>
      </c>
    </row>
    <row r="224" s="14" customFormat="1" ht="72" customHeight="1" spans="1:44">
      <c r="A224" s="65">
        <v>206</v>
      </c>
      <c r="B224" s="38">
        <v>2025</v>
      </c>
      <c r="C224" s="38" t="s">
        <v>804</v>
      </c>
      <c r="D224" s="38" t="s">
        <v>46</v>
      </c>
      <c r="E224" s="38" t="s">
        <v>231</v>
      </c>
      <c r="F224" s="38" t="s">
        <v>48</v>
      </c>
      <c r="G224" s="38" t="s">
        <v>82</v>
      </c>
      <c r="H224" s="38" t="s">
        <v>83</v>
      </c>
      <c r="I224" s="38" t="s">
        <v>84</v>
      </c>
      <c r="J224" s="7" t="s">
        <v>51</v>
      </c>
      <c r="K224" s="39" t="s">
        <v>356</v>
      </c>
      <c r="L224" s="39" t="s">
        <v>357</v>
      </c>
      <c r="M224" s="39" t="s">
        <v>153</v>
      </c>
      <c r="N224" s="19" t="s">
        <v>55</v>
      </c>
      <c r="O224" s="40">
        <v>90</v>
      </c>
      <c r="P224" s="40">
        <v>90</v>
      </c>
      <c r="Q224" s="40">
        <v>0</v>
      </c>
      <c r="R224" s="38" t="s">
        <v>805</v>
      </c>
      <c r="S224" s="38" t="s">
        <v>234</v>
      </c>
      <c r="T224" s="5">
        <v>1</v>
      </c>
      <c r="U224" s="5">
        <v>244</v>
      </c>
      <c r="V224" s="5">
        <v>946</v>
      </c>
      <c r="W224" s="5">
        <v>10</v>
      </c>
      <c r="X224" s="5" t="s">
        <v>87</v>
      </c>
      <c r="Y224" s="38" t="s">
        <v>144</v>
      </c>
      <c r="Z224" s="38" t="s">
        <v>83</v>
      </c>
      <c r="AA224" s="38">
        <v>27</v>
      </c>
      <c r="AB224" s="38" t="s">
        <v>55</v>
      </c>
      <c r="AC224" s="38">
        <v>63</v>
      </c>
      <c r="AD224" s="38" t="s">
        <v>55</v>
      </c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62" t="s">
        <v>302</v>
      </c>
      <c r="AP224" s="95" t="s">
        <v>70</v>
      </c>
      <c r="AQ224" s="64"/>
      <c r="AR224" s="45">
        <f t="shared" si="8"/>
        <v>0</v>
      </c>
    </row>
    <row r="225" s="10" customFormat="1" ht="41" hidden="1" customHeight="1" spans="1:44">
      <c r="A225" s="31" t="s">
        <v>806</v>
      </c>
      <c r="B225" s="31"/>
      <c r="C225" s="31"/>
      <c r="D225" s="31"/>
      <c r="E225" s="31"/>
      <c r="F225" s="32"/>
      <c r="G225" s="32"/>
      <c r="H225" s="32"/>
      <c r="I225" s="38"/>
      <c r="J225" s="56"/>
      <c r="K225" s="57"/>
      <c r="L225" s="32"/>
      <c r="M225" s="32"/>
      <c r="N225" s="32"/>
      <c r="O225" s="40">
        <f>SUM(O226:O281)</f>
        <v>2086</v>
      </c>
      <c r="P225" s="40">
        <f>SUM(P226:P281)</f>
        <v>1636</v>
      </c>
      <c r="Q225" s="40">
        <f>SUM(Q226:Q281)</f>
        <v>450</v>
      </c>
      <c r="R225" s="58"/>
      <c r="S225" s="58"/>
      <c r="T225" s="58"/>
      <c r="U225" s="58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60"/>
      <c r="AP225" s="54"/>
      <c r="AQ225" s="120"/>
    </row>
    <row r="226" ht="72" customHeight="1" spans="1:44">
      <c r="A226" s="65">
        <v>207</v>
      </c>
      <c r="B226" s="38">
        <v>2025</v>
      </c>
      <c r="C226" s="38" t="s">
        <v>807</v>
      </c>
      <c r="D226" s="38" t="s">
        <v>46</v>
      </c>
      <c r="E226" s="38" t="s">
        <v>47</v>
      </c>
      <c r="F226" s="38" t="s">
        <v>48</v>
      </c>
      <c r="G226" s="38" t="s">
        <v>49</v>
      </c>
      <c r="H226" s="38" t="s">
        <v>50</v>
      </c>
      <c r="I226" s="38" t="s">
        <v>51</v>
      </c>
      <c r="J226" s="38" t="s">
        <v>51</v>
      </c>
      <c r="K226" s="39" t="s">
        <v>356</v>
      </c>
      <c r="L226" s="39" t="s">
        <v>808</v>
      </c>
      <c r="M226" s="39" t="s">
        <v>809</v>
      </c>
      <c r="N226" s="19" t="s">
        <v>55</v>
      </c>
      <c r="O226" s="40">
        <v>393</v>
      </c>
      <c r="P226" s="40">
        <v>393</v>
      </c>
      <c r="Q226" s="40">
        <v>0</v>
      </c>
      <c r="R226" s="38" t="s">
        <v>810</v>
      </c>
      <c r="S226" s="38" t="s">
        <v>364</v>
      </c>
      <c r="T226" s="38">
        <v>131</v>
      </c>
      <c r="U226" s="38">
        <v>3909</v>
      </c>
      <c r="V226" s="38">
        <v>9717</v>
      </c>
      <c r="W226" s="38">
        <v>150</v>
      </c>
      <c r="X226" s="38" t="s">
        <v>58</v>
      </c>
      <c r="Y226" s="38" t="s">
        <v>49</v>
      </c>
      <c r="Z226" s="38" t="s">
        <v>59</v>
      </c>
      <c r="AA226" s="38"/>
      <c r="AB226" s="38"/>
      <c r="AC226" s="38"/>
      <c r="AD226" s="38"/>
      <c r="AE226" s="38">
        <v>262</v>
      </c>
      <c r="AF226" s="38" t="s">
        <v>55</v>
      </c>
      <c r="AG226" s="38"/>
      <c r="AH226" s="38"/>
      <c r="AI226" s="38"/>
      <c r="AJ226" s="38"/>
      <c r="AK226" s="38"/>
      <c r="AL226" s="38"/>
      <c r="AM226" s="38">
        <v>131</v>
      </c>
      <c r="AN226" s="38"/>
      <c r="AO226" s="62" t="s">
        <v>60</v>
      </c>
      <c r="AP226" s="74" t="s">
        <v>70</v>
      </c>
      <c r="AQ226" s="64"/>
      <c r="AR226" s="45">
        <f t="shared" ref="AR226:AR257" si="9">AQ226/P226</f>
        <v>0</v>
      </c>
    </row>
    <row r="227" ht="72" customHeight="1" spans="1:44">
      <c r="A227" s="19">
        <v>208</v>
      </c>
      <c r="B227" s="38">
        <v>2025</v>
      </c>
      <c r="C227" s="65" t="s">
        <v>811</v>
      </c>
      <c r="D227" s="65" t="s">
        <v>46</v>
      </c>
      <c r="E227" s="65" t="s">
        <v>512</v>
      </c>
      <c r="F227" s="65" t="s">
        <v>48</v>
      </c>
      <c r="G227" s="65" t="s">
        <v>107</v>
      </c>
      <c r="H227" s="19" t="s">
        <v>812</v>
      </c>
      <c r="I227" s="38" t="s">
        <v>51</v>
      </c>
      <c r="J227" s="65" t="s">
        <v>84</v>
      </c>
      <c r="K227" s="39" t="s">
        <v>356</v>
      </c>
      <c r="L227" s="39" t="s">
        <v>808</v>
      </c>
      <c r="M227" s="39" t="s">
        <v>809</v>
      </c>
      <c r="N227" s="19" t="s">
        <v>55</v>
      </c>
      <c r="O227" s="68">
        <v>30</v>
      </c>
      <c r="P227" s="77">
        <v>21</v>
      </c>
      <c r="Q227" s="77">
        <v>9</v>
      </c>
      <c r="R227" s="65" t="s">
        <v>813</v>
      </c>
      <c r="S227" s="65" t="s">
        <v>104</v>
      </c>
      <c r="T227" s="65">
        <v>1</v>
      </c>
      <c r="U227" s="65">
        <v>22</v>
      </c>
      <c r="V227" s="65">
        <v>74</v>
      </c>
      <c r="W227" s="65">
        <v>15</v>
      </c>
      <c r="X227" s="65" t="s">
        <v>58</v>
      </c>
      <c r="Y227" s="7" t="s">
        <v>111</v>
      </c>
      <c r="Z227" s="65" t="s">
        <v>812</v>
      </c>
      <c r="AA227" s="65"/>
      <c r="AB227" s="65"/>
      <c r="AC227" s="65"/>
      <c r="AD227" s="65"/>
      <c r="AE227" s="65">
        <v>15</v>
      </c>
      <c r="AF227" s="65" t="s">
        <v>55</v>
      </c>
      <c r="AG227" s="65"/>
      <c r="AH227" s="65"/>
      <c r="AI227" s="65"/>
      <c r="AJ227" s="65"/>
      <c r="AK227" s="65"/>
      <c r="AL227" s="65"/>
      <c r="AM227" s="65">
        <v>6</v>
      </c>
      <c r="AN227" s="65"/>
      <c r="AO227" s="60" t="s">
        <v>60</v>
      </c>
      <c r="AP227" s="54" t="s">
        <v>91</v>
      </c>
      <c r="AQ227" s="64">
        <v>29.1</v>
      </c>
      <c r="AR227" s="45">
        <f t="shared" si="9"/>
        <v>1.38571428571429</v>
      </c>
    </row>
    <row r="228" ht="72" customHeight="1" spans="1:44">
      <c r="A228" s="65">
        <v>209</v>
      </c>
      <c r="B228" s="38">
        <v>2025</v>
      </c>
      <c r="C228" s="65" t="s">
        <v>814</v>
      </c>
      <c r="D228" s="65" t="s">
        <v>46</v>
      </c>
      <c r="E228" s="65" t="s">
        <v>512</v>
      </c>
      <c r="F228" s="65" t="s">
        <v>48</v>
      </c>
      <c r="G228" s="65" t="s">
        <v>107</v>
      </c>
      <c r="H228" s="65" t="s">
        <v>369</v>
      </c>
      <c r="I228" s="38" t="s">
        <v>51</v>
      </c>
      <c r="J228" s="65" t="s">
        <v>84</v>
      </c>
      <c r="K228" s="39" t="s">
        <v>356</v>
      </c>
      <c r="L228" s="39" t="s">
        <v>808</v>
      </c>
      <c r="M228" s="39" t="s">
        <v>809</v>
      </c>
      <c r="N228" s="19" t="s">
        <v>55</v>
      </c>
      <c r="O228" s="68">
        <v>30</v>
      </c>
      <c r="P228" s="77">
        <v>21</v>
      </c>
      <c r="Q228" s="77">
        <v>9</v>
      </c>
      <c r="R228" s="65" t="s">
        <v>815</v>
      </c>
      <c r="S228" s="65" t="s">
        <v>104</v>
      </c>
      <c r="T228" s="65">
        <v>1</v>
      </c>
      <c r="U228" s="65">
        <v>35</v>
      </c>
      <c r="V228" s="65">
        <v>108</v>
      </c>
      <c r="W228" s="65">
        <v>21</v>
      </c>
      <c r="X228" s="65" t="s">
        <v>58</v>
      </c>
      <c r="Y228" s="7" t="s">
        <v>111</v>
      </c>
      <c r="Z228" s="65" t="s">
        <v>369</v>
      </c>
      <c r="AA228" s="65"/>
      <c r="AB228" s="65"/>
      <c r="AC228" s="65"/>
      <c r="AD228" s="65"/>
      <c r="AE228" s="65">
        <v>15</v>
      </c>
      <c r="AF228" s="65" t="s">
        <v>55</v>
      </c>
      <c r="AG228" s="65"/>
      <c r="AH228" s="65"/>
      <c r="AI228" s="65"/>
      <c r="AJ228" s="65"/>
      <c r="AK228" s="65"/>
      <c r="AL228" s="65"/>
      <c r="AM228" s="65">
        <v>6</v>
      </c>
      <c r="AN228" s="65"/>
      <c r="AO228" s="60" t="s">
        <v>60</v>
      </c>
      <c r="AP228" s="54" t="s">
        <v>91</v>
      </c>
      <c r="AQ228" s="64">
        <v>15</v>
      </c>
      <c r="AR228" s="45">
        <f t="shared" si="9"/>
        <v>0.714285714285714</v>
      </c>
    </row>
    <row r="229" ht="72" customHeight="1" spans="1:44">
      <c r="A229" s="65">
        <v>210</v>
      </c>
      <c r="B229" s="38">
        <v>2025</v>
      </c>
      <c r="C229" s="65" t="s">
        <v>816</v>
      </c>
      <c r="D229" s="65" t="s">
        <v>46</v>
      </c>
      <c r="E229" s="65" t="s">
        <v>512</v>
      </c>
      <c r="F229" s="65" t="s">
        <v>48</v>
      </c>
      <c r="G229" s="65" t="s">
        <v>107</v>
      </c>
      <c r="H229" s="65" t="s">
        <v>658</v>
      </c>
      <c r="I229" s="38" t="s">
        <v>51</v>
      </c>
      <c r="J229" s="38" t="s">
        <v>51</v>
      </c>
      <c r="K229" s="39" t="s">
        <v>356</v>
      </c>
      <c r="L229" s="39" t="s">
        <v>808</v>
      </c>
      <c r="M229" s="39" t="s">
        <v>809</v>
      </c>
      <c r="N229" s="19" t="s">
        <v>55</v>
      </c>
      <c r="O229" s="68">
        <v>30</v>
      </c>
      <c r="P229" s="77">
        <v>21</v>
      </c>
      <c r="Q229" s="77">
        <v>9</v>
      </c>
      <c r="R229" s="65" t="s">
        <v>817</v>
      </c>
      <c r="S229" s="65" t="s">
        <v>104</v>
      </c>
      <c r="T229" s="65">
        <v>1</v>
      </c>
      <c r="U229" s="65">
        <v>51</v>
      </c>
      <c r="V229" s="65">
        <v>162</v>
      </c>
      <c r="W229" s="65">
        <v>26</v>
      </c>
      <c r="X229" s="65" t="s">
        <v>58</v>
      </c>
      <c r="Y229" s="7" t="s">
        <v>111</v>
      </c>
      <c r="Z229" s="65" t="s">
        <v>658</v>
      </c>
      <c r="AA229" s="65"/>
      <c r="AB229" s="65"/>
      <c r="AC229" s="65"/>
      <c r="AD229" s="65"/>
      <c r="AE229" s="65">
        <v>15</v>
      </c>
      <c r="AF229" s="65" t="s">
        <v>55</v>
      </c>
      <c r="AG229" s="65"/>
      <c r="AH229" s="65"/>
      <c r="AI229" s="65"/>
      <c r="AJ229" s="65"/>
      <c r="AK229" s="65"/>
      <c r="AL229" s="65"/>
      <c r="AM229" s="65">
        <v>6</v>
      </c>
      <c r="AN229" s="65"/>
      <c r="AO229" s="60" t="s">
        <v>60</v>
      </c>
      <c r="AP229" s="54" t="s">
        <v>91</v>
      </c>
      <c r="AQ229" s="64">
        <v>29.1</v>
      </c>
      <c r="AR229" s="45">
        <f t="shared" si="9"/>
        <v>1.38571428571429</v>
      </c>
    </row>
    <row r="230" ht="72" customHeight="1" spans="1:44">
      <c r="A230" s="19">
        <v>211</v>
      </c>
      <c r="B230" s="38">
        <v>2025</v>
      </c>
      <c r="C230" s="19" t="s">
        <v>818</v>
      </c>
      <c r="D230" s="38" t="s">
        <v>46</v>
      </c>
      <c r="E230" s="38" t="s">
        <v>512</v>
      </c>
      <c r="F230" s="19" t="s">
        <v>48</v>
      </c>
      <c r="G230" s="19" t="s">
        <v>107</v>
      </c>
      <c r="H230" s="19" t="s">
        <v>812</v>
      </c>
      <c r="I230" s="38" t="s">
        <v>51</v>
      </c>
      <c r="J230" s="65" t="s">
        <v>84</v>
      </c>
      <c r="K230" s="39" t="s">
        <v>356</v>
      </c>
      <c r="L230" s="39" t="s">
        <v>808</v>
      </c>
      <c r="M230" s="39" t="s">
        <v>809</v>
      </c>
      <c r="N230" s="19" t="s">
        <v>55</v>
      </c>
      <c r="O230" s="68">
        <v>30</v>
      </c>
      <c r="P230" s="77">
        <v>21</v>
      </c>
      <c r="Q230" s="77">
        <v>9</v>
      </c>
      <c r="R230" s="19" t="s">
        <v>819</v>
      </c>
      <c r="S230" s="38" t="s">
        <v>104</v>
      </c>
      <c r="T230" s="101">
        <v>1</v>
      </c>
      <c r="U230" s="101">
        <v>42</v>
      </c>
      <c r="V230" s="101">
        <v>164</v>
      </c>
      <c r="W230" s="101">
        <v>45</v>
      </c>
      <c r="X230" s="19" t="s">
        <v>58</v>
      </c>
      <c r="Y230" s="7" t="s">
        <v>111</v>
      </c>
      <c r="Z230" s="19" t="s">
        <v>812</v>
      </c>
      <c r="AA230" s="19"/>
      <c r="AB230" s="19"/>
      <c r="AC230" s="19"/>
      <c r="AD230" s="19"/>
      <c r="AE230" s="19">
        <v>15</v>
      </c>
      <c r="AF230" s="19" t="s">
        <v>55</v>
      </c>
      <c r="AG230" s="19"/>
      <c r="AH230" s="19"/>
      <c r="AI230" s="19"/>
      <c r="AJ230" s="19"/>
      <c r="AK230" s="19"/>
      <c r="AL230" s="19"/>
      <c r="AM230" s="19">
        <v>6</v>
      </c>
      <c r="AN230" s="19"/>
      <c r="AO230" s="60" t="s">
        <v>60</v>
      </c>
      <c r="AP230" s="54" t="s">
        <v>91</v>
      </c>
      <c r="AQ230" s="64">
        <v>29.1</v>
      </c>
      <c r="AR230" s="45">
        <f t="shared" si="9"/>
        <v>1.38571428571429</v>
      </c>
    </row>
    <row r="231" ht="72" customHeight="1" spans="1:44">
      <c r="A231" s="65">
        <v>212</v>
      </c>
      <c r="B231" s="38">
        <v>2025</v>
      </c>
      <c r="C231" s="38" t="s">
        <v>820</v>
      </c>
      <c r="D231" s="38" t="s">
        <v>46</v>
      </c>
      <c r="E231" s="38" t="s">
        <v>64</v>
      </c>
      <c r="F231" s="38" t="s">
        <v>48</v>
      </c>
      <c r="G231" s="38" t="s">
        <v>93</v>
      </c>
      <c r="H231" s="38" t="s">
        <v>821</v>
      </c>
      <c r="I231" s="38" t="s">
        <v>84</v>
      </c>
      <c r="J231" s="38" t="s">
        <v>84</v>
      </c>
      <c r="K231" s="39" t="s">
        <v>356</v>
      </c>
      <c r="L231" s="39" t="s">
        <v>808</v>
      </c>
      <c r="M231" s="39" t="s">
        <v>809</v>
      </c>
      <c r="N231" s="19" t="s">
        <v>55</v>
      </c>
      <c r="O231" s="68">
        <v>30</v>
      </c>
      <c r="P231" s="77">
        <v>21</v>
      </c>
      <c r="Q231" s="68">
        <v>9</v>
      </c>
      <c r="R231" s="157" t="s">
        <v>822</v>
      </c>
      <c r="S231" s="31" t="s">
        <v>823</v>
      </c>
      <c r="T231" s="38">
        <v>1</v>
      </c>
      <c r="U231" s="7">
        <v>29</v>
      </c>
      <c r="V231" s="7">
        <v>106</v>
      </c>
      <c r="W231" s="38">
        <v>11</v>
      </c>
      <c r="X231" s="38" t="s">
        <v>58</v>
      </c>
      <c r="Y231" s="31" t="s">
        <v>167</v>
      </c>
      <c r="Z231" s="7" t="s">
        <v>94</v>
      </c>
      <c r="AA231" s="7"/>
      <c r="AB231" s="7"/>
      <c r="AC231" s="7"/>
      <c r="AD231" s="7"/>
      <c r="AE231" s="7">
        <v>15</v>
      </c>
      <c r="AF231" s="7" t="s">
        <v>55</v>
      </c>
      <c r="AG231" s="7"/>
      <c r="AH231" s="7"/>
      <c r="AI231" s="7"/>
      <c r="AJ231" s="7"/>
      <c r="AK231" s="7"/>
      <c r="AL231" s="7"/>
      <c r="AM231" s="7">
        <v>6</v>
      </c>
      <c r="AN231" s="7"/>
      <c r="AO231" s="62" t="s">
        <v>60</v>
      </c>
      <c r="AP231" s="146" t="s">
        <v>70</v>
      </c>
      <c r="AQ231" s="64">
        <v>24</v>
      </c>
      <c r="AR231" s="45">
        <f t="shared" si="9"/>
        <v>1.14285714285714</v>
      </c>
    </row>
    <row r="232" ht="72" customHeight="1" spans="1:44">
      <c r="A232" s="65">
        <v>213</v>
      </c>
      <c r="B232" s="38">
        <v>2025</v>
      </c>
      <c r="C232" s="7" t="s">
        <v>824</v>
      </c>
      <c r="D232" s="38" t="s">
        <v>46</v>
      </c>
      <c r="E232" s="38" t="s">
        <v>64</v>
      </c>
      <c r="F232" s="38" t="s">
        <v>48</v>
      </c>
      <c r="G232" s="38" t="s">
        <v>93</v>
      </c>
      <c r="H232" s="7" t="s">
        <v>825</v>
      </c>
      <c r="I232" s="38" t="s">
        <v>84</v>
      </c>
      <c r="J232" s="38" t="s">
        <v>84</v>
      </c>
      <c r="K232" s="39" t="s">
        <v>356</v>
      </c>
      <c r="L232" s="39" t="s">
        <v>808</v>
      </c>
      <c r="M232" s="39" t="s">
        <v>809</v>
      </c>
      <c r="N232" s="19" t="s">
        <v>55</v>
      </c>
      <c r="O232" s="68">
        <v>30</v>
      </c>
      <c r="P232" s="77">
        <v>21</v>
      </c>
      <c r="Q232" s="68">
        <v>9</v>
      </c>
      <c r="R232" s="157" t="s">
        <v>826</v>
      </c>
      <c r="S232" s="31" t="s">
        <v>823</v>
      </c>
      <c r="T232" s="38">
        <v>1</v>
      </c>
      <c r="U232" s="7">
        <v>31</v>
      </c>
      <c r="V232" s="7">
        <v>110</v>
      </c>
      <c r="W232" s="38">
        <v>9</v>
      </c>
      <c r="X232" s="38" t="s">
        <v>58</v>
      </c>
      <c r="Y232" s="31" t="s">
        <v>167</v>
      </c>
      <c r="Z232" s="7" t="s">
        <v>94</v>
      </c>
      <c r="AA232" s="7"/>
      <c r="AB232" s="7"/>
      <c r="AC232" s="7"/>
      <c r="AD232" s="7"/>
      <c r="AE232" s="7">
        <v>15</v>
      </c>
      <c r="AF232" s="7" t="s">
        <v>55</v>
      </c>
      <c r="AG232" s="7"/>
      <c r="AH232" s="7"/>
      <c r="AI232" s="7"/>
      <c r="AJ232" s="7"/>
      <c r="AK232" s="7"/>
      <c r="AL232" s="7"/>
      <c r="AM232" s="7">
        <v>6</v>
      </c>
      <c r="AN232" s="7"/>
      <c r="AO232" s="62" t="s">
        <v>60</v>
      </c>
      <c r="AP232" s="146" t="s">
        <v>70</v>
      </c>
      <c r="AQ232" s="64">
        <v>30</v>
      </c>
      <c r="AR232" s="45">
        <f t="shared" si="9"/>
        <v>1.42857142857143</v>
      </c>
    </row>
    <row r="233" ht="72" customHeight="1" spans="1:44">
      <c r="A233" s="19">
        <v>214</v>
      </c>
      <c r="B233" s="38">
        <v>2025</v>
      </c>
      <c r="C233" s="7" t="s">
        <v>827</v>
      </c>
      <c r="D233" s="38" t="s">
        <v>46</v>
      </c>
      <c r="E233" s="38" t="s">
        <v>64</v>
      </c>
      <c r="F233" s="38" t="s">
        <v>48</v>
      </c>
      <c r="G233" s="38" t="s">
        <v>93</v>
      </c>
      <c r="H233" s="7" t="s">
        <v>828</v>
      </c>
      <c r="I233" s="38" t="s">
        <v>84</v>
      </c>
      <c r="J233" s="38" t="s">
        <v>84</v>
      </c>
      <c r="K233" s="39" t="s">
        <v>356</v>
      </c>
      <c r="L233" s="39" t="s">
        <v>808</v>
      </c>
      <c r="M233" s="39" t="s">
        <v>809</v>
      </c>
      <c r="N233" s="19" t="s">
        <v>55</v>
      </c>
      <c r="O233" s="68">
        <v>30</v>
      </c>
      <c r="P233" s="77">
        <v>21</v>
      </c>
      <c r="Q233" s="68">
        <v>9</v>
      </c>
      <c r="R233" s="157" t="s">
        <v>829</v>
      </c>
      <c r="S233" s="31" t="s">
        <v>823</v>
      </c>
      <c r="T233" s="38">
        <v>1</v>
      </c>
      <c r="U233" s="7">
        <v>33</v>
      </c>
      <c r="V233" s="7">
        <v>113</v>
      </c>
      <c r="W233" s="38">
        <v>16</v>
      </c>
      <c r="X233" s="38" t="s">
        <v>58</v>
      </c>
      <c r="Y233" s="31" t="s">
        <v>167</v>
      </c>
      <c r="Z233" s="7" t="s">
        <v>94</v>
      </c>
      <c r="AA233" s="7"/>
      <c r="AB233" s="7"/>
      <c r="AC233" s="7"/>
      <c r="AD233" s="7"/>
      <c r="AE233" s="7">
        <v>15</v>
      </c>
      <c r="AF233" s="7" t="s">
        <v>55</v>
      </c>
      <c r="AG233" s="7"/>
      <c r="AH233" s="7"/>
      <c r="AI233" s="7"/>
      <c r="AJ233" s="7"/>
      <c r="AK233" s="7"/>
      <c r="AL233" s="7"/>
      <c r="AM233" s="7">
        <v>6</v>
      </c>
      <c r="AN233" s="7"/>
      <c r="AO233" s="62" t="s">
        <v>60</v>
      </c>
      <c r="AP233" s="146" t="s">
        <v>70</v>
      </c>
      <c r="AQ233" s="133">
        <v>30</v>
      </c>
      <c r="AR233" s="45">
        <f t="shared" si="9"/>
        <v>1.42857142857143</v>
      </c>
    </row>
    <row r="234" ht="72" customHeight="1" spans="1:44">
      <c r="A234" s="65">
        <v>215</v>
      </c>
      <c r="B234" s="38">
        <v>2025</v>
      </c>
      <c r="C234" s="7" t="s">
        <v>830</v>
      </c>
      <c r="D234" s="38" t="s">
        <v>46</v>
      </c>
      <c r="E234" s="38" t="s">
        <v>64</v>
      </c>
      <c r="F234" s="38" t="s">
        <v>48</v>
      </c>
      <c r="G234" s="38" t="s">
        <v>93</v>
      </c>
      <c r="H234" s="7" t="s">
        <v>831</v>
      </c>
      <c r="I234" s="38" t="s">
        <v>84</v>
      </c>
      <c r="J234" s="86" t="s">
        <v>84</v>
      </c>
      <c r="K234" s="39" t="s">
        <v>356</v>
      </c>
      <c r="L234" s="39" t="s">
        <v>808</v>
      </c>
      <c r="M234" s="39" t="s">
        <v>809</v>
      </c>
      <c r="N234" s="19" t="s">
        <v>55</v>
      </c>
      <c r="O234" s="68">
        <v>30</v>
      </c>
      <c r="P234" s="77">
        <v>21</v>
      </c>
      <c r="Q234" s="68">
        <v>9</v>
      </c>
      <c r="R234" s="69" t="s">
        <v>832</v>
      </c>
      <c r="S234" s="31" t="s">
        <v>833</v>
      </c>
      <c r="T234" s="38">
        <v>1</v>
      </c>
      <c r="U234" s="7">
        <v>26</v>
      </c>
      <c r="V234" s="7">
        <v>95</v>
      </c>
      <c r="W234" s="38">
        <v>9</v>
      </c>
      <c r="X234" s="38" t="s">
        <v>58</v>
      </c>
      <c r="Y234" s="31" t="s">
        <v>167</v>
      </c>
      <c r="Z234" s="7" t="s">
        <v>172</v>
      </c>
      <c r="AA234" s="7"/>
      <c r="AB234" s="7"/>
      <c r="AC234" s="7"/>
      <c r="AD234" s="7"/>
      <c r="AE234" s="7">
        <v>15</v>
      </c>
      <c r="AF234" s="7" t="s">
        <v>55</v>
      </c>
      <c r="AG234" s="7"/>
      <c r="AH234" s="7"/>
      <c r="AI234" s="7"/>
      <c r="AJ234" s="7"/>
      <c r="AK234" s="7"/>
      <c r="AL234" s="7"/>
      <c r="AM234" s="7">
        <v>6</v>
      </c>
      <c r="AN234" s="7"/>
      <c r="AO234" s="62" t="s">
        <v>60</v>
      </c>
      <c r="AP234" s="63" t="s">
        <v>91</v>
      </c>
      <c r="AQ234" s="133">
        <v>30</v>
      </c>
      <c r="AR234" s="45">
        <f t="shared" si="9"/>
        <v>1.42857142857143</v>
      </c>
    </row>
    <row r="235" ht="72" customHeight="1" spans="1:44">
      <c r="A235" s="65">
        <v>216</v>
      </c>
      <c r="B235" s="38">
        <v>2025</v>
      </c>
      <c r="C235" s="7" t="s">
        <v>834</v>
      </c>
      <c r="D235" s="7" t="s">
        <v>46</v>
      </c>
      <c r="E235" s="7" t="s">
        <v>64</v>
      </c>
      <c r="F235" s="7" t="s">
        <v>48</v>
      </c>
      <c r="G235" s="38" t="s">
        <v>177</v>
      </c>
      <c r="H235" s="7" t="s">
        <v>184</v>
      </c>
      <c r="I235" s="38" t="s">
        <v>84</v>
      </c>
      <c r="J235" s="7" t="s">
        <v>51</v>
      </c>
      <c r="K235" s="39" t="s">
        <v>356</v>
      </c>
      <c r="L235" s="39" t="s">
        <v>808</v>
      </c>
      <c r="M235" s="39" t="s">
        <v>809</v>
      </c>
      <c r="N235" s="19" t="s">
        <v>55</v>
      </c>
      <c r="O235" s="68">
        <v>30</v>
      </c>
      <c r="P235" s="77">
        <v>21</v>
      </c>
      <c r="Q235" s="77">
        <v>9</v>
      </c>
      <c r="R235" s="7" t="s">
        <v>835</v>
      </c>
      <c r="S235" s="7" t="s">
        <v>836</v>
      </c>
      <c r="T235" s="7">
        <v>1</v>
      </c>
      <c r="U235" s="86">
        <v>224</v>
      </c>
      <c r="V235" s="86">
        <v>815</v>
      </c>
      <c r="W235" s="86">
        <v>48</v>
      </c>
      <c r="X235" s="7" t="s">
        <v>58</v>
      </c>
      <c r="Y235" s="7" t="s">
        <v>181</v>
      </c>
      <c r="Z235" s="7" t="s">
        <v>184</v>
      </c>
      <c r="AA235" s="7"/>
      <c r="AB235" s="7"/>
      <c r="AC235" s="7"/>
      <c r="AD235" s="7"/>
      <c r="AE235" s="7">
        <v>15</v>
      </c>
      <c r="AF235" s="7" t="s">
        <v>55</v>
      </c>
      <c r="AG235" s="7"/>
      <c r="AH235" s="7"/>
      <c r="AI235" s="7"/>
      <c r="AJ235" s="7"/>
      <c r="AK235" s="7"/>
      <c r="AL235" s="7"/>
      <c r="AM235" s="7">
        <v>6</v>
      </c>
      <c r="AN235" s="7"/>
      <c r="AO235" s="75" t="s">
        <v>60</v>
      </c>
      <c r="AP235" s="63" t="s">
        <v>91</v>
      </c>
      <c r="AQ235" s="55">
        <v>30</v>
      </c>
      <c r="AR235" s="45">
        <f t="shared" si="9"/>
        <v>1.42857142857143</v>
      </c>
    </row>
    <row r="236" ht="72" customHeight="1" spans="1:44">
      <c r="A236" s="19">
        <v>217</v>
      </c>
      <c r="B236" s="19">
        <v>2025</v>
      </c>
      <c r="C236" s="38" t="s">
        <v>837</v>
      </c>
      <c r="D236" s="38" t="s">
        <v>46</v>
      </c>
      <c r="E236" s="7" t="s">
        <v>64</v>
      </c>
      <c r="F236" s="7" t="s">
        <v>48</v>
      </c>
      <c r="G236" s="38" t="s">
        <v>177</v>
      </c>
      <c r="H236" s="7" t="s">
        <v>184</v>
      </c>
      <c r="I236" s="38" t="s">
        <v>84</v>
      </c>
      <c r="J236" s="7" t="s">
        <v>51</v>
      </c>
      <c r="K236" s="39" t="s">
        <v>356</v>
      </c>
      <c r="L236" s="39" t="s">
        <v>808</v>
      </c>
      <c r="M236" s="39" t="s">
        <v>809</v>
      </c>
      <c r="N236" s="19" t="s">
        <v>55</v>
      </c>
      <c r="O236" s="68">
        <v>30</v>
      </c>
      <c r="P236" s="77">
        <v>21</v>
      </c>
      <c r="Q236" s="77">
        <v>9</v>
      </c>
      <c r="R236" s="7" t="s">
        <v>838</v>
      </c>
      <c r="S236" s="31" t="s">
        <v>839</v>
      </c>
      <c r="T236" s="7">
        <v>1</v>
      </c>
      <c r="U236" s="86">
        <v>224</v>
      </c>
      <c r="V236" s="86">
        <v>815</v>
      </c>
      <c r="W236" s="86">
        <v>48</v>
      </c>
      <c r="X236" s="7" t="s">
        <v>58</v>
      </c>
      <c r="Y236" s="7" t="s">
        <v>181</v>
      </c>
      <c r="Z236" s="38" t="s">
        <v>184</v>
      </c>
      <c r="AA236" s="38"/>
      <c r="AB236" s="38"/>
      <c r="AC236" s="38"/>
      <c r="AD236" s="38"/>
      <c r="AE236" s="38">
        <v>15</v>
      </c>
      <c r="AF236" s="38" t="s">
        <v>55</v>
      </c>
      <c r="AG236" s="38"/>
      <c r="AH236" s="38"/>
      <c r="AI236" s="38"/>
      <c r="AJ236" s="38"/>
      <c r="AK236" s="38"/>
      <c r="AL236" s="38"/>
      <c r="AM236" s="38">
        <v>6</v>
      </c>
      <c r="AN236" s="38"/>
      <c r="AO236" s="75" t="s">
        <v>60</v>
      </c>
      <c r="AP236" s="66" t="s">
        <v>91</v>
      </c>
      <c r="AQ236" s="64">
        <v>30</v>
      </c>
      <c r="AR236" s="45">
        <f t="shared" si="9"/>
        <v>1.42857142857143</v>
      </c>
    </row>
    <row r="237" ht="72" customHeight="1" spans="1:44">
      <c r="A237" s="65">
        <v>218</v>
      </c>
      <c r="B237" s="38">
        <v>2025</v>
      </c>
      <c r="C237" s="38" t="s">
        <v>840</v>
      </c>
      <c r="D237" s="38" t="s">
        <v>46</v>
      </c>
      <c r="E237" s="38" t="s">
        <v>47</v>
      </c>
      <c r="F237" s="38" t="s">
        <v>48</v>
      </c>
      <c r="G237" s="38" t="s">
        <v>188</v>
      </c>
      <c r="H237" s="38" t="s">
        <v>667</v>
      </c>
      <c r="I237" s="38" t="s">
        <v>84</v>
      </c>
      <c r="J237" s="7" t="s">
        <v>51</v>
      </c>
      <c r="K237" s="39" t="s">
        <v>356</v>
      </c>
      <c r="L237" s="39" t="s">
        <v>808</v>
      </c>
      <c r="M237" s="39" t="s">
        <v>809</v>
      </c>
      <c r="N237" s="19" t="s">
        <v>55</v>
      </c>
      <c r="O237" s="68">
        <v>30</v>
      </c>
      <c r="P237" s="77">
        <v>21</v>
      </c>
      <c r="Q237" s="77">
        <v>9</v>
      </c>
      <c r="R237" s="38" t="s">
        <v>841</v>
      </c>
      <c r="S237" s="38" t="s">
        <v>842</v>
      </c>
      <c r="T237" s="38">
        <v>1</v>
      </c>
      <c r="U237" s="38" t="s">
        <v>843</v>
      </c>
      <c r="V237" s="38" t="s">
        <v>844</v>
      </c>
      <c r="W237" s="38">
        <v>3</v>
      </c>
      <c r="X237" s="38" t="s">
        <v>58</v>
      </c>
      <c r="Y237" s="38" t="s">
        <v>192</v>
      </c>
      <c r="Z237" s="38" t="s">
        <v>667</v>
      </c>
      <c r="AA237" s="159">
        <v>30</v>
      </c>
      <c r="AB237" s="38"/>
      <c r="AC237" s="38"/>
      <c r="AD237" s="38"/>
      <c r="AE237" s="38">
        <v>15</v>
      </c>
      <c r="AF237" s="38" t="s">
        <v>55</v>
      </c>
      <c r="AG237" s="38"/>
      <c r="AH237" s="38"/>
      <c r="AI237" s="38"/>
      <c r="AJ237" s="38"/>
      <c r="AK237" s="38"/>
      <c r="AL237" s="38"/>
      <c r="AM237" s="38">
        <v>6</v>
      </c>
      <c r="AN237" s="38"/>
      <c r="AO237" s="62" t="s">
        <v>60</v>
      </c>
      <c r="AP237" s="63" t="s">
        <v>91</v>
      </c>
      <c r="AQ237" s="154">
        <v>29.1</v>
      </c>
      <c r="AR237" s="45">
        <f t="shared" si="9"/>
        <v>1.38571428571429</v>
      </c>
    </row>
    <row r="238" ht="72" customHeight="1" spans="1:44">
      <c r="A238" s="65">
        <v>219</v>
      </c>
      <c r="B238" s="38">
        <v>2025</v>
      </c>
      <c r="C238" s="38" t="s">
        <v>845</v>
      </c>
      <c r="D238" s="38" t="s">
        <v>46</v>
      </c>
      <c r="E238" s="38" t="s">
        <v>47</v>
      </c>
      <c r="F238" s="38" t="s">
        <v>48</v>
      </c>
      <c r="G238" s="38" t="s">
        <v>188</v>
      </c>
      <c r="H238" s="38" t="s">
        <v>667</v>
      </c>
      <c r="I238" s="38" t="s">
        <v>84</v>
      </c>
      <c r="J238" s="7" t="s">
        <v>51</v>
      </c>
      <c r="K238" s="39" t="s">
        <v>356</v>
      </c>
      <c r="L238" s="39" t="s">
        <v>808</v>
      </c>
      <c r="M238" s="39" t="s">
        <v>809</v>
      </c>
      <c r="N238" s="19" t="s">
        <v>55</v>
      </c>
      <c r="O238" s="68">
        <v>30</v>
      </c>
      <c r="P238" s="77">
        <v>21</v>
      </c>
      <c r="Q238" s="77">
        <v>9</v>
      </c>
      <c r="R238" s="38" t="s">
        <v>846</v>
      </c>
      <c r="S238" s="38" t="s">
        <v>847</v>
      </c>
      <c r="T238" s="38">
        <v>1</v>
      </c>
      <c r="U238" s="38" t="s">
        <v>848</v>
      </c>
      <c r="V238" s="38" t="s">
        <v>849</v>
      </c>
      <c r="W238" s="38">
        <v>7</v>
      </c>
      <c r="X238" s="38" t="s">
        <v>58</v>
      </c>
      <c r="Y238" s="38" t="s">
        <v>192</v>
      </c>
      <c r="Z238" s="38" t="s">
        <v>667</v>
      </c>
      <c r="AA238" s="159">
        <v>30</v>
      </c>
      <c r="AB238" s="38"/>
      <c r="AC238" s="38"/>
      <c r="AD238" s="38"/>
      <c r="AE238" s="38">
        <v>15</v>
      </c>
      <c r="AF238" s="38" t="s">
        <v>55</v>
      </c>
      <c r="AG238" s="38"/>
      <c r="AH238" s="38"/>
      <c r="AI238" s="38"/>
      <c r="AJ238" s="38"/>
      <c r="AK238" s="38"/>
      <c r="AL238" s="38"/>
      <c r="AM238" s="38">
        <v>6</v>
      </c>
      <c r="AN238" s="38"/>
      <c r="AO238" s="62" t="s">
        <v>60</v>
      </c>
      <c r="AP238" s="63" t="s">
        <v>91</v>
      </c>
      <c r="AQ238" s="154">
        <v>29.1</v>
      </c>
      <c r="AR238" s="45">
        <f t="shared" si="9"/>
        <v>1.38571428571429</v>
      </c>
    </row>
    <row r="239" ht="72" customHeight="1" spans="1:44">
      <c r="A239" s="19">
        <v>220</v>
      </c>
      <c r="B239" s="38">
        <v>2025</v>
      </c>
      <c r="C239" s="38" t="s">
        <v>850</v>
      </c>
      <c r="D239" s="38" t="s">
        <v>46</v>
      </c>
      <c r="E239" s="38" t="s">
        <v>47</v>
      </c>
      <c r="F239" s="38" t="s">
        <v>48</v>
      </c>
      <c r="G239" s="38" t="s">
        <v>188</v>
      </c>
      <c r="H239" s="38" t="s">
        <v>667</v>
      </c>
      <c r="I239" s="38" t="s">
        <v>84</v>
      </c>
      <c r="J239" s="7" t="s">
        <v>51</v>
      </c>
      <c r="K239" s="39" t="s">
        <v>356</v>
      </c>
      <c r="L239" s="39" t="s">
        <v>808</v>
      </c>
      <c r="M239" s="39" t="s">
        <v>809</v>
      </c>
      <c r="N239" s="19" t="s">
        <v>55</v>
      </c>
      <c r="O239" s="68">
        <v>30</v>
      </c>
      <c r="P239" s="77">
        <v>21</v>
      </c>
      <c r="Q239" s="77">
        <v>9</v>
      </c>
      <c r="R239" s="38" t="s">
        <v>851</v>
      </c>
      <c r="S239" s="38" t="s">
        <v>847</v>
      </c>
      <c r="T239" s="38">
        <v>1</v>
      </c>
      <c r="U239" s="38" t="s">
        <v>852</v>
      </c>
      <c r="V239" s="38" t="s">
        <v>853</v>
      </c>
      <c r="W239" s="38">
        <v>3</v>
      </c>
      <c r="X239" s="38" t="s">
        <v>58</v>
      </c>
      <c r="Y239" s="38" t="s">
        <v>192</v>
      </c>
      <c r="Z239" s="38" t="s">
        <v>667</v>
      </c>
      <c r="AA239" s="159">
        <v>30</v>
      </c>
      <c r="AB239" s="38"/>
      <c r="AC239" s="38"/>
      <c r="AD239" s="38"/>
      <c r="AE239" s="38">
        <v>15</v>
      </c>
      <c r="AF239" s="38" t="s">
        <v>55</v>
      </c>
      <c r="AG239" s="38"/>
      <c r="AH239" s="38"/>
      <c r="AI239" s="38"/>
      <c r="AJ239" s="38"/>
      <c r="AK239" s="38"/>
      <c r="AL239" s="38"/>
      <c r="AM239" s="38">
        <v>6</v>
      </c>
      <c r="AN239" s="38"/>
      <c r="AO239" s="62" t="s">
        <v>60</v>
      </c>
      <c r="AP239" s="63" t="s">
        <v>91</v>
      </c>
      <c r="AQ239" s="154">
        <v>29.1</v>
      </c>
      <c r="AR239" s="45">
        <f t="shared" si="9"/>
        <v>1.38571428571429</v>
      </c>
    </row>
    <row r="240" ht="72" customHeight="1" spans="1:44">
      <c r="A240" s="65">
        <v>221</v>
      </c>
      <c r="B240" s="38">
        <v>2025</v>
      </c>
      <c r="C240" s="7" t="s">
        <v>854</v>
      </c>
      <c r="D240" s="19" t="s">
        <v>46</v>
      </c>
      <c r="E240" s="38" t="s">
        <v>47</v>
      </c>
      <c r="F240" s="19" t="s">
        <v>48</v>
      </c>
      <c r="G240" s="38" t="s">
        <v>113</v>
      </c>
      <c r="H240" s="19" t="s">
        <v>855</v>
      </c>
      <c r="I240" s="38" t="s">
        <v>84</v>
      </c>
      <c r="J240" s="7" t="s">
        <v>84</v>
      </c>
      <c r="K240" s="39" t="s">
        <v>356</v>
      </c>
      <c r="L240" s="39" t="s">
        <v>808</v>
      </c>
      <c r="M240" s="39" t="s">
        <v>809</v>
      </c>
      <c r="N240" s="19" t="s">
        <v>55</v>
      </c>
      <c r="O240" s="68">
        <v>30</v>
      </c>
      <c r="P240" s="77">
        <v>21</v>
      </c>
      <c r="Q240" s="77">
        <v>9</v>
      </c>
      <c r="R240" s="38" t="s">
        <v>856</v>
      </c>
      <c r="S240" s="19" t="s">
        <v>364</v>
      </c>
      <c r="T240" s="38">
        <v>1</v>
      </c>
      <c r="U240" s="19">
        <v>103</v>
      </c>
      <c r="V240" s="38">
        <v>348</v>
      </c>
      <c r="W240" s="19">
        <v>7</v>
      </c>
      <c r="X240" s="38" t="s">
        <v>87</v>
      </c>
      <c r="Y240" s="38" t="s">
        <v>117</v>
      </c>
      <c r="Z240" s="38" t="s">
        <v>855</v>
      </c>
      <c r="AA240" s="38"/>
      <c r="AB240" s="38"/>
      <c r="AC240" s="38"/>
      <c r="AD240" s="38"/>
      <c r="AE240" s="38">
        <v>15</v>
      </c>
      <c r="AF240" s="38" t="s">
        <v>55</v>
      </c>
      <c r="AG240" s="38"/>
      <c r="AH240" s="38"/>
      <c r="AI240" s="38"/>
      <c r="AJ240" s="38"/>
      <c r="AK240" s="38"/>
      <c r="AL240" s="38"/>
      <c r="AM240" s="38">
        <v>6</v>
      </c>
      <c r="AN240" s="38"/>
      <c r="AO240" s="62" t="s">
        <v>60</v>
      </c>
      <c r="AP240" s="63" t="s">
        <v>91</v>
      </c>
      <c r="AQ240" s="154">
        <v>30</v>
      </c>
      <c r="AR240" s="45">
        <f t="shared" si="9"/>
        <v>1.42857142857143</v>
      </c>
    </row>
    <row r="241" ht="72" customHeight="1" spans="1:44">
      <c r="A241" s="65">
        <v>222</v>
      </c>
      <c r="B241" s="38">
        <v>2025</v>
      </c>
      <c r="C241" s="7" t="s">
        <v>857</v>
      </c>
      <c r="D241" s="19" t="s">
        <v>46</v>
      </c>
      <c r="E241" s="38" t="s">
        <v>47</v>
      </c>
      <c r="F241" s="19" t="s">
        <v>48</v>
      </c>
      <c r="G241" s="38" t="s">
        <v>113</v>
      </c>
      <c r="H241" s="19" t="s">
        <v>404</v>
      </c>
      <c r="I241" s="38" t="s">
        <v>51</v>
      </c>
      <c r="J241" s="7" t="s">
        <v>84</v>
      </c>
      <c r="K241" s="39" t="s">
        <v>356</v>
      </c>
      <c r="L241" s="39" t="s">
        <v>808</v>
      </c>
      <c r="M241" s="39" t="s">
        <v>809</v>
      </c>
      <c r="N241" s="19" t="s">
        <v>55</v>
      </c>
      <c r="O241" s="68">
        <v>30</v>
      </c>
      <c r="P241" s="77">
        <v>21</v>
      </c>
      <c r="Q241" s="77">
        <v>9</v>
      </c>
      <c r="R241" s="38" t="s">
        <v>858</v>
      </c>
      <c r="S241" s="19" t="s">
        <v>364</v>
      </c>
      <c r="T241" s="38">
        <v>1</v>
      </c>
      <c r="U241" s="19">
        <v>43</v>
      </c>
      <c r="V241" s="38">
        <v>195</v>
      </c>
      <c r="W241" s="19">
        <v>5</v>
      </c>
      <c r="X241" s="38" t="s">
        <v>87</v>
      </c>
      <c r="Y241" s="38" t="s">
        <v>117</v>
      </c>
      <c r="Z241" s="38" t="s">
        <v>404</v>
      </c>
      <c r="AA241" s="38"/>
      <c r="AB241" s="38"/>
      <c r="AC241" s="38"/>
      <c r="AD241" s="38"/>
      <c r="AE241" s="38">
        <v>15</v>
      </c>
      <c r="AF241" s="38" t="s">
        <v>55</v>
      </c>
      <c r="AG241" s="38"/>
      <c r="AH241" s="38"/>
      <c r="AI241" s="38"/>
      <c r="AJ241" s="38"/>
      <c r="AK241" s="38"/>
      <c r="AL241" s="38"/>
      <c r="AM241" s="38">
        <v>6</v>
      </c>
      <c r="AN241" s="38"/>
      <c r="AO241" s="62" t="s">
        <v>60</v>
      </c>
      <c r="AP241" s="63" t="s">
        <v>91</v>
      </c>
      <c r="AQ241" s="83">
        <v>24</v>
      </c>
      <c r="AR241" s="45">
        <f t="shared" si="9"/>
        <v>1.14285714285714</v>
      </c>
    </row>
    <row r="242" ht="72" customHeight="1" spans="1:44">
      <c r="A242" s="19">
        <v>223</v>
      </c>
      <c r="B242" s="38">
        <v>2025</v>
      </c>
      <c r="C242" s="7" t="s">
        <v>859</v>
      </c>
      <c r="D242" s="19" t="s">
        <v>46</v>
      </c>
      <c r="E242" s="38" t="s">
        <v>47</v>
      </c>
      <c r="F242" s="19" t="s">
        <v>48</v>
      </c>
      <c r="G242" s="38" t="s">
        <v>113</v>
      </c>
      <c r="H242" s="19" t="s">
        <v>860</v>
      </c>
      <c r="I242" s="38" t="s">
        <v>84</v>
      </c>
      <c r="J242" s="7" t="s">
        <v>84</v>
      </c>
      <c r="K242" s="39" t="s">
        <v>356</v>
      </c>
      <c r="L242" s="39" t="s">
        <v>808</v>
      </c>
      <c r="M242" s="39" t="s">
        <v>809</v>
      </c>
      <c r="N242" s="19" t="s">
        <v>55</v>
      </c>
      <c r="O242" s="68">
        <v>30</v>
      </c>
      <c r="P242" s="77">
        <v>21</v>
      </c>
      <c r="Q242" s="77">
        <v>9</v>
      </c>
      <c r="R242" s="38" t="s">
        <v>861</v>
      </c>
      <c r="S242" s="19" t="s">
        <v>364</v>
      </c>
      <c r="T242" s="38">
        <v>1</v>
      </c>
      <c r="U242" s="19">
        <v>35</v>
      </c>
      <c r="V242" s="38">
        <v>117</v>
      </c>
      <c r="W242" s="19">
        <v>5</v>
      </c>
      <c r="X242" s="38" t="s">
        <v>87</v>
      </c>
      <c r="Y242" s="38" t="s">
        <v>117</v>
      </c>
      <c r="Z242" s="38" t="s">
        <v>860</v>
      </c>
      <c r="AA242" s="38"/>
      <c r="AB242" s="38"/>
      <c r="AC242" s="38"/>
      <c r="AD242" s="38"/>
      <c r="AE242" s="38">
        <v>15</v>
      </c>
      <c r="AF242" s="38" t="s">
        <v>55</v>
      </c>
      <c r="AG242" s="38"/>
      <c r="AH242" s="38"/>
      <c r="AI242" s="38"/>
      <c r="AJ242" s="38"/>
      <c r="AK242" s="38"/>
      <c r="AL242" s="38"/>
      <c r="AM242" s="38">
        <v>6</v>
      </c>
      <c r="AN242" s="38"/>
      <c r="AO242" s="62" t="s">
        <v>60</v>
      </c>
      <c r="AP242" s="63" t="s">
        <v>91</v>
      </c>
      <c r="AQ242" s="83">
        <v>24</v>
      </c>
      <c r="AR242" s="45">
        <f t="shared" si="9"/>
        <v>1.14285714285714</v>
      </c>
    </row>
    <row r="243" ht="72" customHeight="1" spans="1:44">
      <c r="A243" s="65">
        <v>224</v>
      </c>
      <c r="B243" s="38">
        <v>2025</v>
      </c>
      <c r="C243" s="5" t="s">
        <v>862</v>
      </c>
      <c r="D243" s="19" t="s">
        <v>46</v>
      </c>
      <c r="E243" s="38" t="s">
        <v>47</v>
      </c>
      <c r="F243" s="19" t="s">
        <v>48</v>
      </c>
      <c r="G243" s="38" t="s">
        <v>113</v>
      </c>
      <c r="H243" s="19" t="s">
        <v>404</v>
      </c>
      <c r="I243" s="38" t="s">
        <v>51</v>
      </c>
      <c r="J243" s="7" t="s">
        <v>84</v>
      </c>
      <c r="K243" s="39" t="s">
        <v>356</v>
      </c>
      <c r="L243" s="39" t="s">
        <v>808</v>
      </c>
      <c r="M243" s="39" t="s">
        <v>809</v>
      </c>
      <c r="N243" s="19" t="s">
        <v>55</v>
      </c>
      <c r="O243" s="68">
        <v>30</v>
      </c>
      <c r="P243" s="77">
        <v>21</v>
      </c>
      <c r="Q243" s="77">
        <v>9</v>
      </c>
      <c r="R243" s="38" t="s">
        <v>863</v>
      </c>
      <c r="S243" s="69" t="s">
        <v>159</v>
      </c>
      <c r="T243" s="38">
        <v>1</v>
      </c>
      <c r="U243" s="38">
        <v>92</v>
      </c>
      <c r="V243" s="38">
        <v>385</v>
      </c>
      <c r="W243" s="38">
        <v>10</v>
      </c>
      <c r="X243" s="38" t="s">
        <v>58</v>
      </c>
      <c r="Y243" s="38" t="s">
        <v>117</v>
      </c>
      <c r="Z243" s="19" t="s">
        <v>404</v>
      </c>
      <c r="AA243" s="19"/>
      <c r="AB243" s="19"/>
      <c r="AC243" s="19"/>
      <c r="AD243" s="19"/>
      <c r="AE243" s="19">
        <v>15</v>
      </c>
      <c r="AF243" s="19" t="s">
        <v>55</v>
      </c>
      <c r="AG243" s="19"/>
      <c r="AH243" s="19"/>
      <c r="AI243" s="19"/>
      <c r="AJ243" s="19"/>
      <c r="AK243" s="19"/>
      <c r="AL243" s="19"/>
      <c r="AM243" s="19">
        <v>6</v>
      </c>
      <c r="AN243" s="19"/>
      <c r="AO243" s="62" t="s">
        <v>60</v>
      </c>
      <c r="AP243" s="74" t="s">
        <v>70</v>
      </c>
      <c r="AQ243" s="83">
        <v>9</v>
      </c>
      <c r="AR243" s="45">
        <f t="shared" si="9"/>
        <v>0.428571428571429</v>
      </c>
    </row>
    <row r="244" ht="140.4" spans="1:44">
      <c r="A244" s="65">
        <v>225</v>
      </c>
      <c r="B244" s="38">
        <v>2025</v>
      </c>
      <c r="C244" s="46" t="s">
        <v>864</v>
      </c>
      <c r="D244" s="46" t="s">
        <v>46</v>
      </c>
      <c r="E244" s="46" t="s">
        <v>865</v>
      </c>
      <c r="F244" s="46" t="s">
        <v>48</v>
      </c>
      <c r="G244" s="46" t="s">
        <v>409</v>
      </c>
      <c r="H244" s="46" t="s">
        <v>697</v>
      </c>
      <c r="I244" s="38" t="s">
        <v>84</v>
      </c>
      <c r="J244" s="112" t="s">
        <v>51</v>
      </c>
      <c r="K244" s="39" t="s">
        <v>356</v>
      </c>
      <c r="L244" s="39" t="s">
        <v>808</v>
      </c>
      <c r="M244" s="39" t="s">
        <v>809</v>
      </c>
      <c r="N244" s="38" t="s">
        <v>55</v>
      </c>
      <c r="O244" s="46">
        <v>30</v>
      </c>
      <c r="P244" s="46">
        <v>21</v>
      </c>
      <c r="Q244" s="46">
        <v>9</v>
      </c>
      <c r="R244" s="160" t="s">
        <v>866</v>
      </c>
      <c r="S244" s="46" t="s">
        <v>412</v>
      </c>
      <c r="T244" s="46">
        <v>1</v>
      </c>
      <c r="U244" s="46">
        <v>56</v>
      </c>
      <c r="V244" s="46">
        <v>225</v>
      </c>
      <c r="W244" s="46">
        <v>35</v>
      </c>
      <c r="X244" s="38" t="s">
        <v>87</v>
      </c>
      <c r="Y244" s="46" t="s">
        <v>413</v>
      </c>
      <c r="Z244" s="46" t="s">
        <v>697</v>
      </c>
      <c r="AA244" s="46"/>
      <c r="AB244" s="46"/>
      <c r="AC244" s="46"/>
      <c r="AD244" s="46"/>
      <c r="AE244" s="46">
        <v>15</v>
      </c>
      <c r="AF244" s="46" t="s">
        <v>55</v>
      </c>
      <c r="AG244" s="46"/>
      <c r="AH244" s="46"/>
      <c r="AI244" s="46"/>
      <c r="AJ244" s="46"/>
      <c r="AK244" s="46"/>
      <c r="AL244" s="46"/>
      <c r="AM244" s="46">
        <v>6</v>
      </c>
      <c r="AN244" s="46"/>
      <c r="AO244" s="75" t="s">
        <v>60</v>
      </c>
      <c r="AP244" s="63" t="s">
        <v>91</v>
      </c>
      <c r="AQ244" s="83">
        <v>24</v>
      </c>
      <c r="AR244" s="45">
        <f t="shared" si="9"/>
        <v>1.14285714285714</v>
      </c>
    </row>
    <row r="245" ht="72" customHeight="1" spans="1:44">
      <c r="A245" s="19">
        <v>226</v>
      </c>
      <c r="B245" s="38">
        <v>2025</v>
      </c>
      <c r="C245" s="46" t="s">
        <v>867</v>
      </c>
      <c r="D245" s="46" t="s">
        <v>46</v>
      </c>
      <c r="E245" s="46" t="s">
        <v>47</v>
      </c>
      <c r="F245" s="46" t="s">
        <v>48</v>
      </c>
      <c r="G245" s="46" t="s">
        <v>409</v>
      </c>
      <c r="H245" s="46" t="s">
        <v>697</v>
      </c>
      <c r="I245" s="38" t="s">
        <v>84</v>
      </c>
      <c r="J245" s="112" t="s">
        <v>51</v>
      </c>
      <c r="K245" s="39" t="s">
        <v>356</v>
      </c>
      <c r="L245" s="39" t="s">
        <v>808</v>
      </c>
      <c r="M245" s="39" t="s">
        <v>809</v>
      </c>
      <c r="N245" s="38" t="s">
        <v>55</v>
      </c>
      <c r="O245" s="46">
        <v>30</v>
      </c>
      <c r="P245" s="46">
        <v>21</v>
      </c>
      <c r="Q245" s="46">
        <v>9</v>
      </c>
      <c r="R245" s="38" t="s">
        <v>868</v>
      </c>
      <c r="S245" s="46" t="s">
        <v>412</v>
      </c>
      <c r="T245" s="46">
        <v>1</v>
      </c>
      <c r="U245" s="46">
        <v>36</v>
      </c>
      <c r="V245" s="46">
        <v>122</v>
      </c>
      <c r="W245" s="46">
        <v>12</v>
      </c>
      <c r="X245" s="38" t="s">
        <v>87</v>
      </c>
      <c r="Y245" s="46" t="s">
        <v>413</v>
      </c>
      <c r="Z245" s="46" t="s">
        <v>697</v>
      </c>
      <c r="AA245" s="46"/>
      <c r="AB245" s="46"/>
      <c r="AC245" s="46"/>
      <c r="AD245" s="46"/>
      <c r="AE245" s="46">
        <v>15</v>
      </c>
      <c r="AF245" s="46" t="s">
        <v>55</v>
      </c>
      <c r="AG245" s="46"/>
      <c r="AH245" s="46"/>
      <c r="AI245" s="46"/>
      <c r="AJ245" s="46"/>
      <c r="AK245" s="46"/>
      <c r="AL245" s="46"/>
      <c r="AM245" s="46">
        <v>6</v>
      </c>
      <c r="AN245" s="46"/>
      <c r="AO245" s="75" t="s">
        <v>60</v>
      </c>
      <c r="AP245" s="63" t="s">
        <v>91</v>
      </c>
      <c r="AQ245" s="64">
        <v>29.1</v>
      </c>
      <c r="AR245" s="45">
        <f t="shared" si="9"/>
        <v>1.38571428571429</v>
      </c>
    </row>
    <row r="246" ht="72" customHeight="1" spans="1:44">
      <c r="A246" s="65">
        <v>227</v>
      </c>
      <c r="B246" s="38">
        <v>2025</v>
      </c>
      <c r="C246" s="7" t="s">
        <v>869</v>
      </c>
      <c r="D246" s="7" t="s">
        <v>46</v>
      </c>
      <c r="E246" s="7" t="s">
        <v>865</v>
      </c>
      <c r="F246" s="38" t="s">
        <v>48</v>
      </c>
      <c r="G246" s="7" t="s">
        <v>409</v>
      </c>
      <c r="H246" s="7" t="s">
        <v>418</v>
      </c>
      <c r="I246" s="38" t="s">
        <v>84</v>
      </c>
      <c r="J246" s="7" t="s">
        <v>84</v>
      </c>
      <c r="K246" s="39" t="s">
        <v>356</v>
      </c>
      <c r="L246" s="39" t="s">
        <v>808</v>
      </c>
      <c r="M246" s="39" t="s">
        <v>809</v>
      </c>
      <c r="N246" s="38" t="s">
        <v>55</v>
      </c>
      <c r="O246" s="68">
        <v>30</v>
      </c>
      <c r="P246" s="77">
        <v>21</v>
      </c>
      <c r="Q246" s="77">
        <v>9</v>
      </c>
      <c r="R246" s="7" t="s">
        <v>870</v>
      </c>
      <c r="S246" s="80" t="s">
        <v>412</v>
      </c>
      <c r="T246" s="77">
        <v>1</v>
      </c>
      <c r="U246" s="77">
        <v>86</v>
      </c>
      <c r="V246" s="77">
        <v>336</v>
      </c>
      <c r="W246" s="77">
        <v>32</v>
      </c>
      <c r="X246" s="38" t="s">
        <v>87</v>
      </c>
      <c r="Y246" s="7" t="s">
        <v>413</v>
      </c>
      <c r="Z246" s="7" t="s">
        <v>418</v>
      </c>
      <c r="AA246" s="7"/>
      <c r="AB246" s="7"/>
      <c r="AC246" s="7"/>
      <c r="AD246" s="7"/>
      <c r="AE246" s="7">
        <v>15</v>
      </c>
      <c r="AF246" s="7" t="s">
        <v>55</v>
      </c>
      <c r="AG246" s="7"/>
      <c r="AH246" s="7"/>
      <c r="AI246" s="7"/>
      <c r="AJ246" s="7"/>
      <c r="AK246" s="7"/>
      <c r="AL246" s="7"/>
      <c r="AM246" s="7">
        <v>6</v>
      </c>
      <c r="AN246" s="7"/>
      <c r="AO246" s="75" t="s">
        <v>60</v>
      </c>
      <c r="AP246" s="63" t="s">
        <v>91</v>
      </c>
      <c r="AQ246" s="64">
        <v>24</v>
      </c>
      <c r="AR246" s="45">
        <f t="shared" si="9"/>
        <v>1.14285714285714</v>
      </c>
    </row>
    <row r="247" ht="72" customHeight="1" spans="1:44">
      <c r="A247" s="65">
        <v>228</v>
      </c>
      <c r="B247" s="38">
        <v>2025</v>
      </c>
      <c r="C247" s="7" t="s">
        <v>871</v>
      </c>
      <c r="D247" s="19" t="s">
        <v>46</v>
      </c>
      <c r="E247" s="38" t="s">
        <v>279</v>
      </c>
      <c r="F247" s="19" t="s">
        <v>48</v>
      </c>
      <c r="G247" s="38" t="s">
        <v>280</v>
      </c>
      <c r="H247" s="19" t="s">
        <v>285</v>
      </c>
      <c r="I247" s="38" t="s">
        <v>84</v>
      </c>
      <c r="J247" s="38" t="s">
        <v>84</v>
      </c>
      <c r="K247" s="39" t="s">
        <v>356</v>
      </c>
      <c r="L247" s="39" t="s">
        <v>808</v>
      </c>
      <c r="M247" s="39" t="s">
        <v>809</v>
      </c>
      <c r="N247" s="19" t="s">
        <v>55</v>
      </c>
      <c r="O247" s="68">
        <v>30</v>
      </c>
      <c r="P247" s="77">
        <v>21</v>
      </c>
      <c r="Q247" s="77">
        <v>9</v>
      </c>
      <c r="R247" s="7" t="s">
        <v>872</v>
      </c>
      <c r="S247" s="19" t="s">
        <v>364</v>
      </c>
      <c r="T247" s="38">
        <v>1</v>
      </c>
      <c r="U247" s="19">
        <v>22</v>
      </c>
      <c r="V247" s="38">
        <v>82</v>
      </c>
      <c r="W247" s="19">
        <v>14</v>
      </c>
      <c r="X247" s="38" t="s">
        <v>58</v>
      </c>
      <c r="Y247" s="19" t="s">
        <v>284</v>
      </c>
      <c r="Z247" s="38" t="s">
        <v>280</v>
      </c>
      <c r="AA247" s="38"/>
      <c r="AB247" s="38"/>
      <c r="AC247" s="38"/>
      <c r="AD247" s="38"/>
      <c r="AE247" s="38">
        <v>15</v>
      </c>
      <c r="AF247" s="38" t="s">
        <v>55</v>
      </c>
      <c r="AG247" s="38"/>
      <c r="AH247" s="38"/>
      <c r="AI247" s="38"/>
      <c r="AJ247" s="38"/>
      <c r="AK247" s="38"/>
      <c r="AL247" s="38"/>
      <c r="AM247" s="38">
        <v>6</v>
      </c>
      <c r="AN247" s="38"/>
      <c r="AO247" s="62" t="s">
        <v>60</v>
      </c>
      <c r="AP247" s="63" t="s">
        <v>91</v>
      </c>
      <c r="AQ247" s="100">
        <v>30</v>
      </c>
      <c r="AR247" s="45">
        <f t="shared" si="9"/>
        <v>1.42857142857143</v>
      </c>
    </row>
    <row r="248" ht="72" customHeight="1" spans="1:44">
      <c r="A248" s="19">
        <v>229</v>
      </c>
      <c r="B248" s="38">
        <v>2025</v>
      </c>
      <c r="C248" s="7" t="s">
        <v>873</v>
      </c>
      <c r="D248" s="19" t="s">
        <v>46</v>
      </c>
      <c r="E248" s="38" t="s">
        <v>279</v>
      </c>
      <c r="F248" s="19" t="s">
        <v>48</v>
      </c>
      <c r="G248" s="38" t="s">
        <v>280</v>
      </c>
      <c r="H248" s="19" t="s">
        <v>285</v>
      </c>
      <c r="I248" s="38" t="s">
        <v>84</v>
      </c>
      <c r="J248" s="38" t="s">
        <v>84</v>
      </c>
      <c r="K248" s="39" t="s">
        <v>356</v>
      </c>
      <c r="L248" s="39" t="s">
        <v>808</v>
      </c>
      <c r="M248" s="39" t="s">
        <v>809</v>
      </c>
      <c r="N248" s="19" t="s">
        <v>55</v>
      </c>
      <c r="O248" s="68">
        <v>30</v>
      </c>
      <c r="P248" s="77">
        <v>21</v>
      </c>
      <c r="Q248" s="77">
        <v>9</v>
      </c>
      <c r="R248" s="7" t="s">
        <v>874</v>
      </c>
      <c r="S248" s="19" t="s">
        <v>364</v>
      </c>
      <c r="T248" s="38">
        <v>1</v>
      </c>
      <c r="U248" s="19">
        <v>21</v>
      </c>
      <c r="V248" s="38">
        <v>73</v>
      </c>
      <c r="W248" s="19">
        <v>23</v>
      </c>
      <c r="X248" s="38" t="s">
        <v>58</v>
      </c>
      <c r="Y248" s="19" t="s">
        <v>284</v>
      </c>
      <c r="Z248" s="38" t="s">
        <v>280</v>
      </c>
      <c r="AA248" s="38"/>
      <c r="AB248" s="38"/>
      <c r="AC248" s="38"/>
      <c r="AD248" s="38"/>
      <c r="AE248" s="38">
        <v>15</v>
      </c>
      <c r="AF248" s="38" t="s">
        <v>55</v>
      </c>
      <c r="AG248" s="38"/>
      <c r="AH248" s="38"/>
      <c r="AI248" s="38"/>
      <c r="AJ248" s="38"/>
      <c r="AK248" s="38"/>
      <c r="AL248" s="38"/>
      <c r="AM248" s="38">
        <v>6</v>
      </c>
      <c r="AN248" s="38"/>
      <c r="AO248" s="62" t="s">
        <v>60</v>
      </c>
      <c r="AP248" s="63" t="s">
        <v>91</v>
      </c>
      <c r="AQ248" s="100">
        <v>30</v>
      </c>
      <c r="AR248" s="45">
        <f t="shared" si="9"/>
        <v>1.42857142857143</v>
      </c>
    </row>
    <row r="249" ht="72" customHeight="1" spans="1:44">
      <c r="A249" s="65">
        <v>230</v>
      </c>
      <c r="B249" s="7">
        <v>2025</v>
      </c>
      <c r="C249" s="7" t="s">
        <v>875</v>
      </c>
      <c r="D249" s="19" t="s">
        <v>46</v>
      </c>
      <c r="E249" s="38" t="s">
        <v>279</v>
      </c>
      <c r="F249" s="19" t="s">
        <v>48</v>
      </c>
      <c r="G249" s="38" t="s">
        <v>280</v>
      </c>
      <c r="H249" s="19" t="s">
        <v>454</v>
      </c>
      <c r="I249" s="38" t="s">
        <v>84</v>
      </c>
      <c r="J249" s="38" t="s">
        <v>84</v>
      </c>
      <c r="K249" s="39" t="s">
        <v>356</v>
      </c>
      <c r="L249" s="39" t="s">
        <v>808</v>
      </c>
      <c r="M249" s="39" t="s">
        <v>809</v>
      </c>
      <c r="N249" s="19" t="s">
        <v>55</v>
      </c>
      <c r="O249" s="68">
        <v>30</v>
      </c>
      <c r="P249" s="77">
        <v>21</v>
      </c>
      <c r="Q249" s="77">
        <v>9</v>
      </c>
      <c r="R249" s="7" t="s">
        <v>876</v>
      </c>
      <c r="S249" s="19" t="s">
        <v>364</v>
      </c>
      <c r="T249" s="38">
        <v>1</v>
      </c>
      <c r="U249" s="19">
        <v>29</v>
      </c>
      <c r="V249" s="38">
        <v>109</v>
      </c>
      <c r="W249" s="19">
        <v>15</v>
      </c>
      <c r="X249" s="38" t="s">
        <v>58</v>
      </c>
      <c r="Y249" s="19" t="s">
        <v>284</v>
      </c>
      <c r="Z249" s="38" t="s">
        <v>280</v>
      </c>
      <c r="AA249" s="38"/>
      <c r="AB249" s="38"/>
      <c r="AC249" s="38"/>
      <c r="AD249" s="38"/>
      <c r="AE249" s="38">
        <v>15</v>
      </c>
      <c r="AF249" s="38" t="s">
        <v>55</v>
      </c>
      <c r="AG249" s="38"/>
      <c r="AH249" s="38"/>
      <c r="AI249" s="38"/>
      <c r="AJ249" s="38"/>
      <c r="AK249" s="38"/>
      <c r="AL249" s="38"/>
      <c r="AM249" s="38">
        <v>6</v>
      </c>
      <c r="AN249" s="38"/>
      <c r="AO249" s="62" t="s">
        <v>60</v>
      </c>
      <c r="AP249" s="63" t="s">
        <v>91</v>
      </c>
      <c r="AQ249" s="100">
        <v>30</v>
      </c>
      <c r="AR249" s="45">
        <f t="shared" si="9"/>
        <v>1.42857142857143</v>
      </c>
    </row>
    <row r="250" s="8" customFormat="1" ht="72" customHeight="1" spans="1:44">
      <c r="A250" s="65">
        <v>231</v>
      </c>
      <c r="B250" s="38">
        <v>2025</v>
      </c>
      <c r="C250" s="7" t="s">
        <v>877</v>
      </c>
      <c r="D250" s="38" t="s">
        <v>46</v>
      </c>
      <c r="E250" s="38" t="s">
        <v>47</v>
      </c>
      <c r="F250" s="38" t="s">
        <v>48</v>
      </c>
      <c r="G250" s="38" t="s">
        <v>194</v>
      </c>
      <c r="H250" s="7" t="s">
        <v>422</v>
      </c>
      <c r="I250" s="38" t="s">
        <v>51</v>
      </c>
      <c r="J250" s="7" t="s">
        <v>84</v>
      </c>
      <c r="K250" s="39" t="s">
        <v>356</v>
      </c>
      <c r="L250" s="39" t="s">
        <v>808</v>
      </c>
      <c r="M250" s="39" t="s">
        <v>878</v>
      </c>
      <c r="N250" s="38" t="s">
        <v>55</v>
      </c>
      <c r="O250" s="68">
        <v>30</v>
      </c>
      <c r="P250" s="77">
        <v>21</v>
      </c>
      <c r="Q250" s="77">
        <v>9</v>
      </c>
      <c r="R250" s="69" t="s">
        <v>879</v>
      </c>
      <c r="S250" s="69" t="s">
        <v>880</v>
      </c>
      <c r="T250" s="38">
        <v>1</v>
      </c>
      <c r="U250" s="38">
        <v>48</v>
      </c>
      <c r="V250" s="38">
        <v>208</v>
      </c>
      <c r="W250" s="7">
        <v>19</v>
      </c>
      <c r="X250" s="38" t="s">
        <v>58</v>
      </c>
      <c r="Y250" s="38" t="s">
        <v>198</v>
      </c>
      <c r="Z250" s="38" t="s">
        <v>422</v>
      </c>
      <c r="AA250" s="38"/>
      <c r="AB250" s="38"/>
      <c r="AC250" s="38"/>
      <c r="AD250" s="38"/>
      <c r="AE250" s="38">
        <v>15</v>
      </c>
      <c r="AF250" s="38" t="s">
        <v>55</v>
      </c>
      <c r="AG250" s="38"/>
      <c r="AH250" s="38"/>
      <c r="AI250" s="38"/>
      <c r="AJ250" s="38"/>
      <c r="AK250" s="38"/>
      <c r="AL250" s="38"/>
      <c r="AM250" s="38">
        <v>6</v>
      </c>
      <c r="AN250" s="38"/>
      <c r="AO250" s="62" t="s">
        <v>60</v>
      </c>
      <c r="AP250" s="63" t="s">
        <v>91</v>
      </c>
      <c r="AQ250" s="64">
        <v>29.1</v>
      </c>
      <c r="AR250" s="45">
        <f t="shared" si="9"/>
        <v>1.38571428571429</v>
      </c>
    </row>
    <row r="251" s="8" customFormat="1" ht="72" customHeight="1" spans="1:44">
      <c r="A251" s="65">
        <v>232</v>
      </c>
      <c r="B251" s="38">
        <v>2025</v>
      </c>
      <c r="C251" s="7" t="s">
        <v>881</v>
      </c>
      <c r="D251" s="38" t="s">
        <v>46</v>
      </c>
      <c r="E251" s="38" t="s">
        <v>47</v>
      </c>
      <c r="F251" s="38" t="s">
        <v>48</v>
      </c>
      <c r="G251" s="38" t="s">
        <v>194</v>
      </c>
      <c r="H251" s="7" t="s">
        <v>422</v>
      </c>
      <c r="I251" s="38" t="s">
        <v>51</v>
      </c>
      <c r="J251" s="7" t="s">
        <v>84</v>
      </c>
      <c r="K251" s="39" t="s">
        <v>356</v>
      </c>
      <c r="L251" s="39" t="s">
        <v>808</v>
      </c>
      <c r="M251" s="39" t="s">
        <v>878</v>
      </c>
      <c r="N251" s="38" t="s">
        <v>55</v>
      </c>
      <c r="O251" s="68">
        <v>30</v>
      </c>
      <c r="P251" s="77">
        <v>21</v>
      </c>
      <c r="Q251" s="77">
        <v>9</v>
      </c>
      <c r="R251" s="69" t="s">
        <v>882</v>
      </c>
      <c r="S251" s="69" t="s">
        <v>880</v>
      </c>
      <c r="T251" s="38">
        <v>1</v>
      </c>
      <c r="U251" s="38">
        <v>31</v>
      </c>
      <c r="V251" s="38">
        <v>98</v>
      </c>
      <c r="W251" s="7">
        <v>13</v>
      </c>
      <c r="X251" s="38" t="s">
        <v>58</v>
      </c>
      <c r="Y251" s="38" t="s">
        <v>198</v>
      </c>
      <c r="Z251" s="38" t="s">
        <v>422</v>
      </c>
      <c r="AA251" s="38"/>
      <c r="AB251" s="38"/>
      <c r="AC251" s="38"/>
      <c r="AD251" s="38"/>
      <c r="AE251" s="38">
        <v>15</v>
      </c>
      <c r="AF251" s="38" t="s">
        <v>55</v>
      </c>
      <c r="AG251" s="38"/>
      <c r="AH251" s="38"/>
      <c r="AI251" s="38"/>
      <c r="AJ251" s="38"/>
      <c r="AK251" s="38"/>
      <c r="AL251" s="38"/>
      <c r="AM251" s="38">
        <v>6</v>
      </c>
      <c r="AN251" s="38"/>
      <c r="AO251" s="62" t="s">
        <v>60</v>
      </c>
      <c r="AP251" s="63" t="s">
        <v>91</v>
      </c>
      <c r="AQ251" s="64">
        <v>29.1</v>
      </c>
      <c r="AR251" s="45">
        <f t="shared" si="9"/>
        <v>1.38571428571429</v>
      </c>
    </row>
    <row r="252" s="8" customFormat="1" ht="72" customHeight="1" spans="1:44">
      <c r="A252" s="19">
        <v>233</v>
      </c>
      <c r="B252" s="38">
        <v>2025</v>
      </c>
      <c r="C252" s="7" t="s">
        <v>883</v>
      </c>
      <c r="D252" s="38" t="s">
        <v>46</v>
      </c>
      <c r="E252" s="38" t="s">
        <v>47</v>
      </c>
      <c r="F252" s="38" t="s">
        <v>48</v>
      </c>
      <c r="G252" s="38" t="s">
        <v>194</v>
      </c>
      <c r="H252" s="7" t="s">
        <v>275</v>
      </c>
      <c r="I252" s="38" t="s">
        <v>51</v>
      </c>
      <c r="J252" s="7" t="s">
        <v>51</v>
      </c>
      <c r="K252" s="39" t="s">
        <v>356</v>
      </c>
      <c r="L252" s="39" t="s">
        <v>808</v>
      </c>
      <c r="M252" s="39" t="s">
        <v>878</v>
      </c>
      <c r="N252" s="38" t="s">
        <v>55</v>
      </c>
      <c r="O252" s="68">
        <v>30</v>
      </c>
      <c r="P252" s="77">
        <v>21</v>
      </c>
      <c r="Q252" s="77">
        <v>9</v>
      </c>
      <c r="R252" s="7" t="s">
        <v>884</v>
      </c>
      <c r="S252" s="7" t="s">
        <v>717</v>
      </c>
      <c r="T252" s="38">
        <v>1</v>
      </c>
      <c r="U252" s="38">
        <v>35</v>
      </c>
      <c r="V252" s="38">
        <v>88</v>
      </c>
      <c r="W252" s="7">
        <v>12</v>
      </c>
      <c r="X252" s="38" t="s">
        <v>58</v>
      </c>
      <c r="Y252" s="38" t="s">
        <v>198</v>
      </c>
      <c r="Z252" s="38" t="s">
        <v>275</v>
      </c>
      <c r="AA252" s="38"/>
      <c r="AB252" s="38"/>
      <c r="AC252" s="38"/>
      <c r="AD252" s="38"/>
      <c r="AE252" s="38">
        <v>15</v>
      </c>
      <c r="AF252" s="38" t="s">
        <v>55</v>
      </c>
      <c r="AG252" s="38"/>
      <c r="AH252" s="38"/>
      <c r="AI252" s="38"/>
      <c r="AJ252" s="38"/>
      <c r="AK252" s="38"/>
      <c r="AL252" s="38"/>
      <c r="AM252" s="38">
        <v>6</v>
      </c>
      <c r="AN252" s="38"/>
      <c r="AO252" s="75" t="s">
        <v>60</v>
      </c>
      <c r="AP252" s="74" t="s">
        <v>70</v>
      </c>
      <c r="AQ252" s="64">
        <v>9</v>
      </c>
      <c r="AR252" s="45">
        <f t="shared" si="9"/>
        <v>0.428571428571429</v>
      </c>
    </row>
    <row r="253" s="8" customFormat="1" ht="72" customHeight="1" spans="1:44">
      <c r="A253" s="65">
        <v>234</v>
      </c>
      <c r="B253" s="38">
        <v>2025</v>
      </c>
      <c r="C253" s="7" t="s">
        <v>885</v>
      </c>
      <c r="D253" s="38" t="s">
        <v>46</v>
      </c>
      <c r="E253" s="38" t="s">
        <v>47</v>
      </c>
      <c r="F253" s="38" t="s">
        <v>48</v>
      </c>
      <c r="G253" s="38" t="s">
        <v>194</v>
      </c>
      <c r="H253" s="7" t="s">
        <v>422</v>
      </c>
      <c r="I253" s="38" t="s">
        <v>51</v>
      </c>
      <c r="J253" s="7" t="s">
        <v>84</v>
      </c>
      <c r="K253" s="39" t="s">
        <v>356</v>
      </c>
      <c r="L253" s="39" t="s">
        <v>808</v>
      </c>
      <c r="M253" s="39" t="s">
        <v>878</v>
      </c>
      <c r="N253" s="38" t="s">
        <v>55</v>
      </c>
      <c r="O253" s="68">
        <v>30</v>
      </c>
      <c r="P253" s="77">
        <v>21</v>
      </c>
      <c r="Q253" s="77">
        <v>9</v>
      </c>
      <c r="R253" s="7" t="s">
        <v>886</v>
      </c>
      <c r="S253" s="7" t="s">
        <v>717</v>
      </c>
      <c r="T253" s="38">
        <v>1</v>
      </c>
      <c r="U253" s="38">
        <v>38</v>
      </c>
      <c r="V253" s="38">
        <v>106</v>
      </c>
      <c r="W253" s="38">
        <v>15</v>
      </c>
      <c r="X253" s="38" t="s">
        <v>58</v>
      </c>
      <c r="Y253" s="38" t="s">
        <v>198</v>
      </c>
      <c r="Z253" s="38" t="s">
        <v>422</v>
      </c>
      <c r="AA253" s="38"/>
      <c r="AB253" s="38"/>
      <c r="AC253" s="38"/>
      <c r="AD253" s="38"/>
      <c r="AE253" s="38">
        <v>15</v>
      </c>
      <c r="AF253" s="38" t="s">
        <v>55</v>
      </c>
      <c r="AG253" s="38"/>
      <c r="AH253" s="38"/>
      <c r="AI253" s="38"/>
      <c r="AJ253" s="38"/>
      <c r="AK253" s="38"/>
      <c r="AL253" s="38"/>
      <c r="AM253" s="38">
        <v>6</v>
      </c>
      <c r="AN253" s="38"/>
      <c r="AO253" s="62" t="s">
        <v>60</v>
      </c>
      <c r="AP253" s="63" t="s">
        <v>91</v>
      </c>
      <c r="AQ253" s="64">
        <v>29.1</v>
      </c>
      <c r="AR253" s="45">
        <f t="shared" si="9"/>
        <v>1.38571428571429</v>
      </c>
    </row>
    <row r="254" s="8" customFormat="1" ht="72" customHeight="1" spans="1:44">
      <c r="A254" s="65">
        <v>235</v>
      </c>
      <c r="B254" s="38">
        <v>2025</v>
      </c>
      <c r="C254" s="7" t="s">
        <v>887</v>
      </c>
      <c r="D254" s="19" t="s">
        <v>46</v>
      </c>
      <c r="E254" s="38" t="s">
        <v>47</v>
      </c>
      <c r="F254" s="19" t="s">
        <v>48</v>
      </c>
      <c r="G254" s="38" t="s">
        <v>459</v>
      </c>
      <c r="H254" s="19" t="s">
        <v>888</v>
      </c>
      <c r="I254" s="38" t="s">
        <v>84</v>
      </c>
      <c r="J254" s="7" t="s">
        <v>84</v>
      </c>
      <c r="K254" s="39" t="s">
        <v>356</v>
      </c>
      <c r="L254" s="39" t="s">
        <v>808</v>
      </c>
      <c r="M254" s="39" t="s">
        <v>878</v>
      </c>
      <c r="N254" s="19" t="s">
        <v>55</v>
      </c>
      <c r="O254" s="68">
        <v>30</v>
      </c>
      <c r="P254" s="77">
        <v>21</v>
      </c>
      <c r="Q254" s="77">
        <v>9</v>
      </c>
      <c r="R254" s="38" t="s">
        <v>889</v>
      </c>
      <c r="S254" s="19" t="s">
        <v>486</v>
      </c>
      <c r="T254" s="38">
        <v>1</v>
      </c>
      <c r="U254" s="19">
        <v>76</v>
      </c>
      <c r="V254" s="38">
        <v>293</v>
      </c>
      <c r="W254" s="19">
        <v>15</v>
      </c>
      <c r="X254" s="38" t="s">
        <v>58</v>
      </c>
      <c r="Y254" s="19" t="s">
        <v>463</v>
      </c>
      <c r="Z254" s="38" t="s">
        <v>888</v>
      </c>
      <c r="AA254" s="38"/>
      <c r="AB254" s="38"/>
      <c r="AC254" s="38"/>
      <c r="AD254" s="38"/>
      <c r="AE254" s="38">
        <v>15</v>
      </c>
      <c r="AF254" s="38" t="s">
        <v>55</v>
      </c>
      <c r="AG254" s="38"/>
      <c r="AH254" s="38"/>
      <c r="AI254" s="38"/>
      <c r="AJ254" s="38"/>
      <c r="AK254" s="38"/>
      <c r="AL254" s="38"/>
      <c r="AM254" s="38">
        <v>6</v>
      </c>
      <c r="AN254" s="38"/>
      <c r="AO254" s="75" t="s">
        <v>60</v>
      </c>
      <c r="AP254" s="66" t="s">
        <v>91</v>
      </c>
      <c r="AQ254" s="64">
        <v>29.999965</v>
      </c>
      <c r="AR254" s="45">
        <f t="shared" si="9"/>
        <v>1.42856976190476</v>
      </c>
    </row>
    <row r="255" s="8" customFormat="1" ht="72" customHeight="1" spans="1:44">
      <c r="A255" s="19">
        <v>236</v>
      </c>
      <c r="B255" s="38">
        <v>2025</v>
      </c>
      <c r="C255" s="7" t="s">
        <v>890</v>
      </c>
      <c r="D255" s="19" t="s">
        <v>46</v>
      </c>
      <c r="E255" s="38" t="s">
        <v>47</v>
      </c>
      <c r="F255" s="19" t="s">
        <v>48</v>
      </c>
      <c r="G255" s="38" t="s">
        <v>459</v>
      </c>
      <c r="H255" s="19" t="s">
        <v>465</v>
      </c>
      <c r="I255" s="38" t="s">
        <v>84</v>
      </c>
      <c r="J255" s="38" t="s">
        <v>51</v>
      </c>
      <c r="K255" s="39" t="s">
        <v>356</v>
      </c>
      <c r="L255" s="39" t="s">
        <v>808</v>
      </c>
      <c r="M255" s="39" t="s">
        <v>878</v>
      </c>
      <c r="N255" s="19" t="s">
        <v>55</v>
      </c>
      <c r="O255" s="68">
        <v>30</v>
      </c>
      <c r="P255" s="77">
        <v>21</v>
      </c>
      <c r="Q255" s="77">
        <v>9</v>
      </c>
      <c r="R255" s="38" t="s">
        <v>891</v>
      </c>
      <c r="S255" s="19" t="s">
        <v>486</v>
      </c>
      <c r="T255" s="38">
        <v>1</v>
      </c>
      <c r="U255" s="19">
        <v>105</v>
      </c>
      <c r="V255" s="38">
        <v>425</v>
      </c>
      <c r="W255" s="19">
        <v>14</v>
      </c>
      <c r="X255" s="38" t="s">
        <v>58</v>
      </c>
      <c r="Y255" s="19" t="s">
        <v>463</v>
      </c>
      <c r="Z255" s="38" t="s">
        <v>465</v>
      </c>
      <c r="AA255" s="38"/>
      <c r="AB255" s="38"/>
      <c r="AC255" s="38"/>
      <c r="AD255" s="38"/>
      <c r="AE255" s="38">
        <v>15</v>
      </c>
      <c r="AF255" s="38" t="s">
        <v>55</v>
      </c>
      <c r="AG255" s="38"/>
      <c r="AH255" s="38"/>
      <c r="AI255" s="38"/>
      <c r="AJ255" s="38"/>
      <c r="AK255" s="38"/>
      <c r="AL255" s="38"/>
      <c r="AM255" s="38">
        <v>6</v>
      </c>
      <c r="AN255" s="38"/>
      <c r="AO255" s="75" t="s">
        <v>60</v>
      </c>
      <c r="AP255" s="66" t="s">
        <v>91</v>
      </c>
      <c r="AQ255" s="64">
        <v>30</v>
      </c>
      <c r="AR255" s="45">
        <f t="shared" si="9"/>
        <v>1.42857142857143</v>
      </c>
    </row>
    <row r="256" s="8" customFormat="1" ht="72" customHeight="1" spans="1:44">
      <c r="A256" s="65">
        <v>237</v>
      </c>
      <c r="B256" s="38">
        <v>2025</v>
      </c>
      <c r="C256" s="7" t="s">
        <v>892</v>
      </c>
      <c r="D256" s="19" t="s">
        <v>46</v>
      </c>
      <c r="E256" s="38" t="s">
        <v>47</v>
      </c>
      <c r="F256" s="19" t="s">
        <v>48</v>
      </c>
      <c r="G256" s="38" t="s">
        <v>459</v>
      </c>
      <c r="H256" s="19" t="s">
        <v>480</v>
      </c>
      <c r="I256" s="38" t="s">
        <v>84</v>
      </c>
      <c r="J256" s="7" t="s">
        <v>84</v>
      </c>
      <c r="K256" s="39" t="s">
        <v>356</v>
      </c>
      <c r="L256" s="39" t="s">
        <v>808</v>
      </c>
      <c r="M256" s="39" t="s">
        <v>878</v>
      </c>
      <c r="N256" s="19" t="s">
        <v>55</v>
      </c>
      <c r="O256" s="68">
        <v>30</v>
      </c>
      <c r="P256" s="77">
        <v>21</v>
      </c>
      <c r="Q256" s="77">
        <v>9</v>
      </c>
      <c r="R256" s="38" t="s">
        <v>893</v>
      </c>
      <c r="S256" s="19" t="s">
        <v>486</v>
      </c>
      <c r="T256" s="38">
        <v>1</v>
      </c>
      <c r="U256" s="19">
        <v>82</v>
      </c>
      <c r="V256" s="38">
        <v>265</v>
      </c>
      <c r="W256" s="19">
        <v>10</v>
      </c>
      <c r="X256" s="38" t="s">
        <v>58</v>
      </c>
      <c r="Y256" s="19" t="s">
        <v>463</v>
      </c>
      <c r="Z256" s="38" t="s">
        <v>480</v>
      </c>
      <c r="AA256" s="38"/>
      <c r="AB256" s="38"/>
      <c r="AC256" s="38"/>
      <c r="AD256" s="38"/>
      <c r="AE256" s="38">
        <v>15</v>
      </c>
      <c r="AF256" s="38" t="s">
        <v>55</v>
      </c>
      <c r="AG256" s="38"/>
      <c r="AH256" s="38"/>
      <c r="AI256" s="38"/>
      <c r="AJ256" s="38"/>
      <c r="AK256" s="38"/>
      <c r="AL256" s="38"/>
      <c r="AM256" s="38">
        <v>6</v>
      </c>
      <c r="AN256" s="38"/>
      <c r="AO256" s="75" t="s">
        <v>60</v>
      </c>
      <c r="AP256" s="66" t="s">
        <v>91</v>
      </c>
      <c r="AQ256" s="64">
        <v>30</v>
      </c>
      <c r="AR256" s="45">
        <f t="shared" si="9"/>
        <v>1.42857142857143</v>
      </c>
    </row>
    <row r="257" s="8" customFormat="1" ht="72" customHeight="1" spans="1:44">
      <c r="A257" s="65">
        <v>238</v>
      </c>
      <c r="B257" s="38">
        <v>2025</v>
      </c>
      <c r="C257" s="7" t="s">
        <v>894</v>
      </c>
      <c r="D257" s="19" t="s">
        <v>46</v>
      </c>
      <c r="E257" s="38" t="s">
        <v>47</v>
      </c>
      <c r="F257" s="19" t="s">
        <v>48</v>
      </c>
      <c r="G257" s="38" t="s">
        <v>459</v>
      </c>
      <c r="H257" s="19" t="s">
        <v>460</v>
      </c>
      <c r="I257" s="38" t="s">
        <v>51</v>
      </c>
      <c r="J257" s="38" t="s">
        <v>51</v>
      </c>
      <c r="K257" s="39" t="s">
        <v>356</v>
      </c>
      <c r="L257" s="39" t="s">
        <v>808</v>
      </c>
      <c r="M257" s="39" t="s">
        <v>878</v>
      </c>
      <c r="N257" s="19" t="s">
        <v>55</v>
      </c>
      <c r="O257" s="68">
        <v>30</v>
      </c>
      <c r="P257" s="77">
        <v>21</v>
      </c>
      <c r="Q257" s="77">
        <v>9</v>
      </c>
      <c r="R257" s="38" t="s">
        <v>895</v>
      </c>
      <c r="S257" s="19" t="s">
        <v>486</v>
      </c>
      <c r="T257" s="38">
        <v>1</v>
      </c>
      <c r="U257" s="19">
        <v>60</v>
      </c>
      <c r="V257" s="38">
        <v>180</v>
      </c>
      <c r="W257" s="19">
        <v>10</v>
      </c>
      <c r="X257" s="38" t="s">
        <v>58</v>
      </c>
      <c r="Y257" s="19" t="s">
        <v>463</v>
      </c>
      <c r="Z257" s="38" t="s">
        <v>460</v>
      </c>
      <c r="AA257" s="38"/>
      <c r="AB257" s="38"/>
      <c r="AC257" s="38"/>
      <c r="AD257" s="38"/>
      <c r="AE257" s="38">
        <v>15</v>
      </c>
      <c r="AF257" s="38" t="s">
        <v>55</v>
      </c>
      <c r="AG257" s="38"/>
      <c r="AH257" s="38"/>
      <c r="AI257" s="38"/>
      <c r="AJ257" s="38"/>
      <c r="AK257" s="38"/>
      <c r="AL257" s="38"/>
      <c r="AM257" s="38">
        <v>6</v>
      </c>
      <c r="AN257" s="38"/>
      <c r="AO257" s="75" t="s">
        <v>60</v>
      </c>
      <c r="AP257" s="66" t="s">
        <v>91</v>
      </c>
      <c r="AQ257" s="64">
        <v>30</v>
      </c>
      <c r="AR257" s="45">
        <f t="shared" si="9"/>
        <v>1.42857142857143</v>
      </c>
    </row>
    <row r="258" s="8" customFormat="1" ht="72" customHeight="1" spans="1:44">
      <c r="A258" s="19">
        <v>239</v>
      </c>
      <c r="B258" s="38">
        <v>2025</v>
      </c>
      <c r="C258" s="38" t="s">
        <v>896</v>
      </c>
      <c r="D258" s="38" t="s">
        <v>46</v>
      </c>
      <c r="E258" s="38" t="s">
        <v>47</v>
      </c>
      <c r="F258" s="38" t="s">
        <v>48</v>
      </c>
      <c r="G258" s="38" t="s">
        <v>459</v>
      </c>
      <c r="H258" s="38" t="s">
        <v>897</v>
      </c>
      <c r="I258" s="38" t="s">
        <v>84</v>
      </c>
      <c r="J258" s="7" t="s">
        <v>84</v>
      </c>
      <c r="K258" s="39" t="s">
        <v>356</v>
      </c>
      <c r="L258" s="39" t="s">
        <v>808</v>
      </c>
      <c r="M258" s="39" t="s">
        <v>878</v>
      </c>
      <c r="N258" s="19" t="s">
        <v>55</v>
      </c>
      <c r="O258" s="68">
        <v>30</v>
      </c>
      <c r="P258" s="77">
        <v>21</v>
      </c>
      <c r="Q258" s="77">
        <v>9</v>
      </c>
      <c r="R258" s="38" t="s">
        <v>898</v>
      </c>
      <c r="S258" s="38" t="s">
        <v>486</v>
      </c>
      <c r="T258" s="38">
        <v>1</v>
      </c>
      <c r="U258" s="38">
        <v>120</v>
      </c>
      <c r="V258" s="38">
        <v>560</v>
      </c>
      <c r="W258" s="38">
        <v>23</v>
      </c>
      <c r="X258" s="38" t="s">
        <v>58</v>
      </c>
      <c r="Y258" s="19" t="s">
        <v>463</v>
      </c>
      <c r="Z258" s="38" t="s">
        <v>897</v>
      </c>
      <c r="AA258" s="38"/>
      <c r="AB258" s="38"/>
      <c r="AC258" s="38"/>
      <c r="AD258" s="38"/>
      <c r="AE258" s="38">
        <v>15</v>
      </c>
      <c r="AF258" s="38" t="s">
        <v>55</v>
      </c>
      <c r="AG258" s="38"/>
      <c r="AH258" s="38"/>
      <c r="AI258" s="38"/>
      <c r="AJ258" s="38"/>
      <c r="AK258" s="38"/>
      <c r="AL258" s="38"/>
      <c r="AM258" s="38">
        <v>6</v>
      </c>
      <c r="AN258" s="38"/>
      <c r="AO258" s="75" t="s">
        <v>60</v>
      </c>
      <c r="AP258" s="66" t="s">
        <v>91</v>
      </c>
      <c r="AQ258" s="64">
        <v>30</v>
      </c>
      <c r="AR258" s="45">
        <f t="shared" ref="AR258:AR281" si="10">AQ258/P258</f>
        <v>1.42857142857143</v>
      </c>
    </row>
    <row r="259" s="8" customFormat="1" ht="72" customHeight="1" spans="1:44">
      <c r="A259" s="65">
        <v>240</v>
      </c>
      <c r="B259" s="19">
        <v>2025</v>
      </c>
      <c r="C259" s="38" t="s">
        <v>899</v>
      </c>
      <c r="D259" s="38" t="s">
        <v>46</v>
      </c>
      <c r="E259" s="38" t="s">
        <v>47</v>
      </c>
      <c r="F259" s="38" t="s">
        <v>48</v>
      </c>
      <c r="G259" s="38" t="s">
        <v>206</v>
      </c>
      <c r="H259" s="38" t="s">
        <v>763</v>
      </c>
      <c r="I259" s="38" t="s">
        <v>84</v>
      </c>
      <c r="J259" s="7" t="s">
        <v>84</v>
      </c>
      <c r="K259" s="39" t="s">
        <v>356</v>
      </c>
      <c r="L259" s="39" t="s">
        <v>808</v>
      </c>
      <c r="M259" s="39" t="s">
        <v>878</v>
      </c>
      <c r="N259" s="19" t="s">
        <v>55</v>
      </c>
      <c r="O259" s="68">
        <v>30</v>
      </c>
      <c r="P259" s="77">
        <v>21</v>
      </c>
      <c r="Q259" s="77">
        <v>9</v>
      </c>
      <c r="R259" s="38" t="s">
        <v>900</v>
      </c>
      <c r="S259" s="38" t="s">
        <v>901</v>
      </c>
      <c r="T259" s="38">
        <v>3</v>
      </c>
      <c r="U259" s="38">
        <v>55</v>
      </c>
      <c r="V259" s="38">
        <v>196</v>
      </c>
      <c r="W259" s="38">
        <v>19.6</v>
      </c>
      <c r="X259" s="38" t="s">
        <v>87</v>
      </c>
      <c r="Y259" s="38" t="s">
        <v>210</v>
      </c>
      <c r="Z259" s="38" t="s">
        <v>763</v>
      </c>
      <c r="AA259" s="38"/>
      <c r="AB259" s="38"/>
      <c r="AC259" s="38"/>
      <c r="AD259" s="38"/>
      <c r="AE259" s="38">
        <v>15</v>
      </c>
      <c r="AF259" s="38" t="s">
        <v>55</v>
      </c>
      <c r="AG259" s="38"/>
      <c r="AH259" s="38"/>
      <c r="AI259" s="38"/>
      <c r="AJ259" s="38"/>
      <c r="AK259" s="38"/>
      <c r="AL259" s="38"/>
      <c r="AM259" s="38">
        <v>6</v>
      </c>
      <c r="AN259" s="38"/>
      <c r="AO259" s="75" t="s">
        <v>60</v>
      </c>
      <c r="AP259" s="74" t="s">
        <v>70</v>
      </c>
      <c r="AQ259" s="64">
        <v>20.784</v>
      </c>
      <c r="AR259" s="45">
        <f t="shared" si="10"/>
        <v>0.989714285714286</v>
      </c>
    </row>
    <row r="260" s="8" customFormat="1" ht="72" customHeight="1" spans="1:44">
      <c r="A260" s="65">
        <v>241</v>
      </c>
      <c r="B260" s="38">
        <v>2025</v>
      </c>
      <c r="C260" s="38" t="s">
        <v>902</v>
      </c>
      <c r="D260" s="38" t="s">
        <v>46</v>
      </c>
      <c r="E260" s="38" t="s">
        <v>47</v>
      </c>
      <c r="F260" s="38" t="s">
        <v>48</v>
      </c>
      <c r="G260" s="38" t="s">
        <v>206</v>
      </c>
      <c r="H260" s="38" t="s">
        <v>903</v>
      </c>
      <c r="I260" s="38" t="s">
        <v>51</v>
      </c>
      <c r="J260" s="7" t="s">
        <v>84</v>
      </c>
      <c r="K260" s="39" t="s">
        <v>356</v>
      </c>
      <c r="L260" s="39" t="s">
        <v>808</v>
      </c>
      <c r="M260" s="39" t="s">
        <v>878</v>
      </c>
      <c r="N260" s="19" t="s">
        <v>55</v>
      </c>
      <c r="O260" s="68">
        <v>30</v>
      </c>
      <c r="P260" s="77">
        <v>21</v>
      </c>
      <c r="Q260" s="77">
        <v>9</v>
      </c>
      <c r="R260" s="38" t="s">
        <v>904</v>
      </c>
      <c r="S260" s="38" t="s">
        <v>901</v>
      </c>
      <c r="T260" s="38">
        <v>1</v>
      </c>
      <c r="U260" s="38">
        <v>45</v>
      </c>
      <c r="V260" s="38">
        <v>109</v>
      </c>
      <c r="W260" s="38">
        <v>8</v>
      </c>
      <c r="X260" s="38" t="s">
        <v>87</v>
      </c>
      <c r="Y260" s="38" t="s">
        <v>210</v>
      </c>
      <c r="Z260" s="38" t="s">
        <v>903</v>
      </c>
      <c r="AA260" s="38"/>
      <c r="AB260" s="38"/>
      <c r="AC260" s="38"/>
      <c r="AD260" s="38"/>
      <c r="AE260" s="38">
        <v>15</v>
      </c>
      <c r="AF260" s="38" t="s">
        <v>55</v>
      </c>
      <c r="AG260" s="38"/>
      <c r="AH260" s="38"/>
      <c r="AI260" s="38"/>
      <c r="AJ260" s="38"/>
      <c r="AK260" s="38"/>
      <c r="AL260" s="38"/>
      <c r="AM260" s="38">
        <v>6</v>
      </c>
      <c r="AN260" s="38"/>
      <c r="AO260" s="75" t="s">
        <v>60</v>
      </c>
      <c r="AP260" s="74" t="s">
        <v>70</v>
      </c>
      <c r="AQ260" s="64">
        <v>21.6</v>
      </c>
      <c r="AR260" s="45">
        <f t="shared" si="10"/>
        <v>1.02857142857143</v>
      </c>
    </row>
    <row r="261" s="11" customFormat="1" ht="72" customHeight="1" spans="1:44">
      <c r="A261" s="19">
        <v>242</v>
      </c>
      <c r="B261" s="19">
        <v>2025</v>
      </c>
      <c r="C261" s="7" t="s">
        <v>905</v>
      </c>
      <c r="D261" s="19" t="s">
        <v>46</v>
      </c>
      <c r="E261" s="38" t="s">
        <v>205</v>
      </c>
      <c r="F261" s="19" t="s">
        <v>48</v>
      </c>
      <c r="G261" s="38" t="s">
        <v>206</v>
      </c>
      <c r="H261" s="19" t="s">
        <v>763</v>
      </c>
      <c r="I261" s="38" t="s">
        <v>84</v>
      </c>
      <c r="J261" s="7" t="s">
        <v>84</v>
      </c>
      <c r="K261" s="39" t="s">
        <v>356</v>
      </c>
      <c r="L261" s="39" t="s">
        <v>808</v>
      </c>
      <c r="M261" s="39" t="s">
        <v>878</v>
      </c>
      <c r="N261" s="19" t="s">
        <v>55</v>
      </c>
      <c r="O261" s="68">
        <v>30</v>
      </c>
      <c r="P261" s="77">
        <v>21</v>
      </c>
      <c r="Q261" s="77">
        <v>9</v>
      </c>
      <c r="R261" s="38" t="s">
        <v>906</v>
      </c>
      <c r="S261" s="19" t="s">
        <v>901</v>
      </c>
      <c r="T261" s="38">
        <v>1</v>
      </c>
      <c r="U261" s="19">
        <v>28</v>
      </c>
      <c r="V261" s="38">
        <v>113</v>
      </c>
      <c r="W261" s="19">
        <v>11.3</v>
      </c>
      <c r="X261" s="38" t="s">
        <v>87</v>
      </c>
      <c r="Y261" s="19" t="s">
        <v>210</v>
      </c>
      <c r="Z261" s="38" t="s">
        <v>763</v>
      </c>
      <c r="AA261" s="38"/>
      <c r="AB261" s="38"/>
      <c r="AC261" s="38"/>
      <c r="AD261" s="38"/>
      <c r="AE261" s="38">
        <v>15</v>
      </c>
      <c r="AF261" s="38" t="s">
        <v>55</v>
      </c>
      <c r="AG261" s="38"/>
      <c r="AH261" s="38"/>
      <c r="AI261" s="38"/>
      <c r="AJ261" s="38"/>
      <c r="AK261" s="38"/>
      <c r="AL261" s="38"/>
      <c r="AM261" s="38">
        <v>6</v>
      </c>
      <c r="AN261" s="38"/>
      <c r="AO261" s="75" t="s">
        <v>60</v>
      </c>
      <c r="AP261" s="74" t="s">
        <v>70</v>
      </c>
      <c r="AQ261" s="64">
        <v>20.808</v>
      </c>
      <c r="AR261" s="45">
        <f t="shared" si="10"/>
        <v>0.990857142857143</v>
      </c>
    </row>
    <row r="262" s="11" customFormat="1" ht="57" customHeight="1" spans="1:44">
      <c r="A262" s="65">
        <v>243</v>
      </c>
      <c r="B262" s="38">
        <v>2025</v>
      </c>
      <c r="C262" s="7" t="s">
        <v>907</v>
      </c>
      <c r="D262" s="7" t="s">
        <v>46</v>
      </c>
      <c r="E262" s="38" t="s">
        <v>47</v>
      </c>
      <c r="F262" s="7" t="s">
        <v>48</v>
      </c>
      <c r="G262" s="7" t="s">
        <v>213</v>
      </c>
      <c r="H262" s="7" t="s">
        <v>220</v>
      </c>
      <c r="I262" s="38" t="s">
        <v>51</v>
      </c>
      <c r="J262" s="7" t="s">
        <v>84</v>
      </c>
      <c r="K262" s="39" t="s">
        <v>356</v>
      </c>
      <c r="L262" s="39" t="s">
        <v>808</v>
      </c>
      <c r="M262" s="39" t="s">
        <v>878</v>
      </c>
      <c r="N262" s="19" t="s">
        <v>55</v>
      </c>
      <c r="O262" s="68">
        <v>30</v>
      </c>
      <c r="P262" s="77">
        <v>21</v>
      </c>
      <c r="Q262" s="77">
        <v>9</v>
      </c>
      <c r="R262" s="7" t="s">
        <v>908</v>
      </c>
      <c r="S262" s="7" t="s">
        <v>364</v>
      </c>
      <c r="T262" s="7">
        <v>1</v>
      </c>
      <c r="U262" s="7">
        <v>27</v>
      </c>
      <c r="V262" s="7">
        <v>125</v>
      </c>
      <c r="W262" s="7">
        <v>15</v>
      </c>
      <c r="X262" s="7" t="s">
        <v>58</v>
      </c>
      <c r="Y262" s="7" t="s">
        <v>217</v>
      </c>
      <c r="Z262" s="7" t="s">
        <v>220</v>
      </c>
      <c r="AA262" s="7"/>
      <c r="AB262" s="7"/>
      <c r="AC262" s="7"/>
      <c r="AD262" s="7"/>
      <c r="AE262" s="7">
        <v>15</v>
      </c>
      <c r="AF262" s="7" t="s">
        <v>55</v>
      </c>
      <c r="AG262" s="7"/>
      <c r="AH262" s="7"/>
      <c r="AI262" s="7"/>
      <c r="AJ262" s="7"/>
      <c r="AK262" s="7"/>
      <c r="AL262" s="7"/>
      <c r="AM262" s="7">
        <v>6</v>
      </c>
      <c r="AN262" s="7"/>
      <c r="AO262" s="62" t="s">
        <v>60</v>
      </c>
      <c r="AP262" s="74" t="s">
        <v>70</v>
      </c>
      <c r="AQ262" s="64">
        <v>24</v>
      </c>
      <c r="AR262" s="45">
        <f t="shared" si="10"/>
        <v>1.14285714285714</v>
      </c>
    </row>
    <row r="263" ht="72" customHeight="1" spans="1:44">
      <c r="A263" s="65">
        <v>244</v>
      </c>
      <c r="B263" s="38">
        <v>2025</v>
      </c>
      <c r="C263" s="7" t="s">
        <v>909</v>
      </c>
      <c r="D263" s="7" t="s">
        <v>46</v>
      </c>
      <c r="E263" s="38" t="s">
        <v>47</v>
      </c>
      <c r="F263" s="7" t="s">
        <v>48</v>
      </c>
      <c r="G263" s="7" t="s">
        <v>213</v>
      </c>
      <c r="H263" s="7" t="s">
        <v>220</v>
      </c>
      <c r="I263" s="38" t="s">
        <v>51</v>
      </c>
      <c r="J263" s="7" t="s">
        <v>84</v>
      </c>
      <c r="K263" s="39" t="s">
        <v>356</v>
      </c>
      <c r="L263" s="39" t="s">
        <v>808</v>
      </c>
      <c r="M263" s="39" t="s">
        <v>878</v>
      </c>
      <c r="N263" s="19" t="s">
        <v>55</v>
      </c>
      <c r="O263" s="68">
        <v>30</v>
      </c>
      <c r="P263" s="77">
        <v>21</v>
      </c>
      <c r="Q263" s="77">
        <v>9</v>
      </c>
      <c r="R263" s="7" t="s">
        <v>910</v>
      </c>
      <c r="S263" s="7" t="s">
        <v>911</v>
      </c>
      <c r="T263" s="7">
        <v>1</v>
      </c>
      <c r="U263" s="7">
        <v>27</v>
      </c>
      <c r="V263" s="7">
        <v>125</v>
      </c>
      <c r="W263" s="7">
        <v>15</v>
      </c>
      <c r="X263" s="7" t="s">
        <v>58</v>
      </c>
      <c r="Y263" s="7" t="s">
        <v>217</v>
      </c>
      <c r="Z263" s="7" t="s">
        <v>220</v>
      </c>
      <c r="AA263" s="7"/>
      <c r="AB263" s="7"/>
      <c r="AC263" s="7"/>
      <c r="AD263" s="7"/>
      <c r="AE263" s="7">
        <v>15</v>
      </c>
      <c r="AF263" s="7" t="s">
        <v>55</v>
      </c>
      <c r="AG263" s="7"/>
      <c r="AH263" s="7"/>
      <c r="AI263" s="7"/>
      <c r="AJ263" s="7"/>
      <c r="AK263" s="7"/>
      <c r="AL263" s="7"/>
      <c r="AM263" s="7">
        <v>6</v>
      </c>
      <c r="AN263" s="7"/>
      <c r="AO263" s="62" t="s">
        <v>60</v>
      </c>
      <c r="AP263" s="74" t="s">
        <v>70</v>
      </c>
      <c r="AQ263" s="64">
        <v>24</v>
      </c>
      <c r="AR263" s="45">
        <f t="shared" si="10"/>
        <v>1.14285714285714</v>
      </c>
    </row>
    <row r="264" ht="72" customHeight="1" spans="1:44">
      <c r="A264" s="19">
        <v>245</v>
      </c>
      <c r="B264" s="38">
        <v>2025</v>
      </c>
      <c r="C264" s="7" t="s">
        <v>912</v>
      </c>
      <c r="D264" s="7" t="s">
        <v>46</v>
      </c>
      <c r="E264" s="38" t="s">
        <v>47</v>
      </c>
      <c r="F264" s="7" t="s">
        <v>48</v>
      </c>
      <c r="G264" s="7" t="s">
        <v>213</v>
      </c>
      <c r="H264" s="7" t="s">
        <v>220</v>
      </c>
      <c r="I264" s="38" t="s">
        <v>51</v>
      </c>
      <c r="J264" s="7" t="s">
        <v>84</v>
      </c>
      <c r="K264" s="39" t="s">
        <v>356</v>
      </c>
      <c r="L264" s="39" t="s">
        <v>808</v>
      </c>
      <c r="M264" s="39" t="s">
        <v>878</v>
      </c>
      <c r="N264" s="19" t="s">
        <v>55</v>
      </c>
      <c r="O264" s="68">
        <v>30</v>
      </c>
      <c r="P264" s="77">
        <v>21</v>
      </c>
      <c r="Q264" s="77">
        <v>9</v>
      </c>
      <c r="R264" s="7" t="s">
        <v>910</v>
      </c>
      <c r="S264" s="7" t="s">
        <v>913</v>
      </c>
      <c r="T264" s="7">
        <v>1</v>
      </c>
      <c r="U264" s="7">
        <v>27</v>
      </c>
      <c r="V264" s="7">
        <v>125</v>
      </c>
      <c r="W264" s="7">
        <v>15</v>
      </c>
      <c r="X264" s="7" t="s">
        <v>58</v>
      </c>
      <c r="Y264" s="7" t="s">
        <v>217</v>
      </c>
      <c r="Z264" s="7" t="s">
        <v>220</v>
      </c>
      <c r="AA264" s="7"/>
      <c r="AB264" s="7"/>
      <c r="AC264" s="7"/>
      <c r="AD264" s="7"/>
      <c r="AE264" s="7">
        <v>15</v>
      </c>
      <c r="AF264" s="7" t="s">
        <v>55</v>
      </c>
      <c r="AG264" s="7"/>
      <c r="AH264" s="7"/>
      <c r="AI264" s="7"/>
      <c r="AJ264" s="7"/>
      <c r="AK264" s="7"/>
      <c r="AL264" s="7"/>
      <c r="AM264" s="7">
        <v>6</v>
      </c>
      <c r="AN264" s="7"/>
      <c r="AO264" s="62" t="s">
        <v>60</v>
      </c>
      <c r="AP264" s="74" t="s">
        <v>70</v>
      </c>
      <c r="AQ264" s="64">
        <v>24</v>
      </c>
      <c r="AR264" s="45">
        <f t="shared" si="10"/>
        <v>1.14285714285714</v>
      </c>
    </row>
    <row r="265" ht="72" customHeight="1" spans="1:44">
      <c r="A265" s="65">
        <v>246</v>
      </c>
      <c r="B265" s="38">
        <v>2025</v>
      </c>
      <c r="C265" s="38" t="s">
        <v>914</v>
      </c>
      <c r="D265" s="38" t="s">
        <v>46</v>
      </c>
      <c r="E265" s="38" t="s">
        <v>47</v>
      </c>
      <c r="F265" s="38" t="s">
        <v>48</v>
      </c>
      <c r="G265" s="38" t="s">
        <v>213</v>
      </c>
      <c r="H265" s="38" t="s">
        <v>915</v>
      </c>
      <c r="I265" s="38" t="s">
        <v>84</v>
      </c>
      <c r="J265" s="7" t="s">
        <v>84</v>
      </c>
      <c r="K265" s="39" t="s">
        <v>356</v>
      </c>
      <c r="L265" s="39" t="s">
        <v>808</v>
      </c>
      <c r="M265" s="39" t="s">
        <v>878</v>
      </c>
      <c r="N265" s="19" t="s">
        <v>55</v>
      </c>
      <c r="O265" s="68">
        <v>30</v>
      </c>
      <c r="P265" s="77">
        <v>21</v>
      </c>
      <c r="Q265" s="77">
        <v>9</v>
      </c>
      <c r="R265" s="38" t="s">
        <v>916</v>
      </c>
      <c r="S265" s="38" t="s">
        <v>364</v>
      </c>
      <c r="T265" s="38">
        <v>1</v>
      </c>
      <c r="U265" s="7">
        <v>96</v>
      </c>
      <c r="V265" s="7">
        <v>360</v>
      </c>
      <c r="W265" s="38">
        <v>32</v>
      </c>
      <c r="X265" s="38" t="s">
        <v>58</v>
      </c>
      <c r="Y265" s="7" t="s">
        <v>217</v>
      </c>
      <c r="Z265" s="38" t="s">
        <v>915</v>
      </c>
      <c r="AA265" s="38"/>
      <c r="AB265" s="38"/>
      <c r="AC265" s="38"/>
      <c r="AD265" s="38"/>
      <c r="AE265" s="38">
        <v>15</v>
      </c>
      <c r="AF265" s="38" t="s">
        <v>55</v>
      </c>
      <c r="AG265" s="38"/>
      <c r="AH265" s="38"/>
      <c r="AI265" s="38"/>
      <c r="AJ265" s="38"/>
      <c r="AK265" s="38"/>
      <c r="AL265" s="38"/>
      <c r="AM265" s="38">
        <v>6</v>
      </c>
      <c r="AN265" s="38"/>
      <c r="AO265" s="62" t="s">
        <v>60</v>
      </c>
      <c r="AP265" s="74" t="s">
        <v>70</v>
      </c>
      <c r="AQ265" s="64">
        <v>29.1</v>
      </c>
      <c r="AR265" s="45">
        <f t="shared" si="10"/>
        <v>1.38571428571429</v>
      </c>
    </row>
    <row r="266" ht="72" customHeight="1" spans="1:44">
      <c r="A266" s="65">
        <v>247</v>
      </c>
      <c r="B266" s="38">
        <v>2025</v>
      </c>
      <c r="C266" s="7" t="s">
        <v>917</v>
      </c>
      <c r="D266" s="86" t="s">
        <v>46</v>
      </c>
      <c r="E266" s="86" t="s">
        <v>47</v>
      </c>
      <c r="F266" s="38" t="s">
        <v>48</v>
      </c>
      <c r="G266" s="86" t="s">
        <v>213</v>
      </c>
      <c r="H266" s="7" t="s">
        <v>915</v>
      </c>
      <c r="I266" s="38" t="s">
        <v>84</v>
      </c>
      <c r="J266" s="7" t="s">
        <v>84</v>
      </c>
      <c r="K266" s="39" t="s">
        <v>356</v>
      </c>
      <c r="L266" s="39" t="s">
        <v>808</v>
      </c>
      <c r="M266" s="39" t="s">
        <v>878</v>
      </c>
      <c r="N266" s="19" t="s">
        <v>55</v>
      </c>
      <c r="O266" s="68">
        <v>30</v>
      </c>
      <c r="P266" s="77">
        <v>21</v>
      </c>
      <c r="Q266" s="77">
        <v>9</v>
      </c>
      <c r="R266" s="31" t="s">
        <v>918</v>
      </c>
      <c r="S266" s="68" t="s">
        <v>439</v>
      </c>
      <c r="T266" s="38">
        <v>1</v>
      </c>
      <c r="U266" s="7">
        <v>96</v>
      </c>
      <c r="V266" s="7">
        <v>360</v>
      </c>
      <c r="W266" s="38">
        <v>32</v>
      </c>
      <c r="X266" s="38" t="s">
        <v>58</v>
      </c>
      <c r="Y266" s="7" t="s">
        <v>217</v>
      </c>
      <c r="Z266" s="86" t="s">
        <v>915</v>
      </c>
      <c r="AA266" s="86"/>
      <c r="AB266" s="86"/>
      <c r="AC266" s="86"/>
      <c r="AD266" s="86"/>
      <c r="AE266" s="86">
        <v>15</v>
      </c>
      <c r="AF266" s="86" t="s">
        <v>55</v>
      </c>
      <c r="AG266" s="86"/>
      <c r="AH266" s="86"/>
      <c r="AI266" s="86"/>
      <c r="AJ266" s="86"/>
      <c r="AK266" s="86"/>
      <c r="AL266" s="86"/>
      <c r="AM266" s="86">
        <v>6</v>
      </c>
      <c r="AN266" s="86"/>
      <c r="AO266" s="62" t="s">
        <v>60</v>
      </c>
      <c r="AP266" s="74" t="s">
        <v>70</v>
      </c>
      <c r="AQ266" s="64">
        <v>24</v>
      </c>
      <c r="AR266" s="45">
        <f t="shared" si="10"/>
        <v>1.14285714285714</v>
      </c>
    </row>
    <row r="267" ht="72" customHeight="1" spans="1:44">
      <c r="A267" s="19">
        <v>248</v>
      </c>
      <c r="B267" s="38">
        <v>2025</v>
      </c>
      <c r="C267" s="7" t="s">
        <v>919</v>
      </c>
      <c r="D267" s="86" t="s">
        <v>46</v>
      </c>
      <c r="E267" s="86" t="s">
        <v>47</v>
      </c>
      <c r="F267" s="38" t="s">
        <v>48</v>
      </c>
      <c r="G267" s="86" t="s">
        <v>213</v>
      </c>
      <c r="H267" s="161" t="s">
        <v>507</v>
      </c>
      <c r="I267" s="38" t="s">
        <v>51</v>
      </c>
      <c r="J267" s="162" t="s">
        <v>51</v>
      </c>
      <c r="K267" s="39" t="s">
        <v>356</v>
      </c>
      <c r="L267" s="39" t="s">
        <v>808</v>
      </c>
      <c r="M267" s="39" t="s">
        <v>878</v>
      </c>
      <c r="N267" s="19" t="s">
        <v>55</v>
      </c>
      <c r="O267" s="68">
        <v>30</v>
      </c>
      <c r="P267" s="77">
        <v>21</v>
      </c>
      <c r="Q267" s="77">
        <v>9</v>
      </c>
      <c r="R267" s="7" t="s">
        <v>920</v>
      </c>
      <c r="S267" s="68" t="s">
        <v>364</v>
      </c>
      <c r="T267" s="38">
        <v>1</v>
      </c>
      <c r="U267" s="38">
        <v>286</v>
      </c>
      <c r="V267" s="38">
        <v>680</v>
      </c>
      <c r="W267" s="38">
        <v>56</v>
      </c>
      <c r="X267" s="38" t="s">
        <v>58</v>
      </c>
      <c r="Y267" s="7" t="s">
        <v>217</v>
      </c>
      <c r="Z267" s="86" t="s">
        <v>507</v>
      </c>
      <c r="AA267" s="86"/>
      <c r="AB267" s="86"/>
      <c r="AC267" s="86"/>
      <c r="AD267" s="86"/>
      <c r="AE267" s="86">
        <v>15</v>
      </c>
      <c r="AF267" s="86" t="s">
        <v>55</v>
      </c>
      <c r="AG267" s="86"/>
      <c r="AH267" s="86"/>
      <c r="AI267" s="86"/>
      <c r="AJ267" s="86"/>
      <c r="AK267" s="86"/>
      <c r="AL267" s="86"/>
      <c r="AM267" s="86">
        <v>6</v>
      </c>
      <c r="AN267" s="86"/>
      <c r="AO267" s="62" t="s">
        <v>60</v>
      </c>
      <c r="AP267" s="74" t="s">
        <v>70</v>
      </c>
      <c r="AQ267" s="64">
        <v>24</v>
      </c>
      <c r="AR267" s="45">
        <f t="shared" si="10"/>
        <v>1.14285714285714</v>
      </c>
    </row>
    <row r="268" ht="72" customHeight="1" spans="1:44">
      <c r="A268" s="65">
        <v>249</v>
      </c>
      <c r="B268" s="7">
        <v>2025</v>
      </c>
      <c r="C268" s="7" t="s">
        <v>921</v>
      </c>
      <c r="D268" s="7" t="s">
        <v>46</v>
      </c>
      <c r="E268" s="7" t="s">
        <v>64</v>
      </c>
      <c r="F268" s="7" t="s">
        <v>48</v>
      </c>
      <c r="G268" s="7" t="s">
        <v>119</v>
      </c>
      <c r="H268" s="7" t="s">
        <v>125</v>
      </c>
      <c r="I268" s="38" t="s">
        <v>51</v>
      </c>
      <c r="J268" s="7" t="s">
        <v>84</v>
      </c>
      <c r="K268" s="39" t="s">
        <v>356</v>
      </c>
      <c r="L268" s="39" t="s">
        <v>808</v>
      </c>
      <c r="M268" s="39" t="s">
        <v>878</v>
      </c>
      <c r="N268" s="19" t="s">
        <v>55</v>
      </c>
      <c r="O268" s="7">
        <v>30</v>
      </c>
      <c r="P268" s="77">
        <v>21</v>
      </c>
      <c r="Q268" s="77">
        <v>9</v>
      </c>
      <c r="R268" s="7" t="s">
        <v>922</v>
      </c>
      <c r="S268" s="31" t="s">
        <v>923</v>
      </c>
      <c r="T268" s="7">
        <v>1</v>
      </c>
      <c r="U268" s="7">
        <v>126</v>
      </c>
      <c r="V268" s="7">
        <v>480</v>
      </c>
      <c r="W268" s="7">
        <v>53</v>
      </c>
      <c r="X268" s="7" t="s">
        <v>58</v>
      </c>
      <c r="Y268" s="7" t="s">
        <v>119</v>
      </c>
      <c r="Z268" s="7" t="s">
        <v>125</v>
      </c>
      <c r="AA268" s="7"/>
      <c r="AB268" s="7"/>
      <c r="AC268" s="7"/>
      <c r="AD268" s="7"/>
      <c r="AE268" s="7">
        <v>15</v>
      </c>
      <c r="AF268" s="7" t="s">
        <v>55</v>
      </c>
      <c r="AG268" s="7"/>
      <c r="AH268" s="7"/>
      <c r="AI268" s="7"/>
      <c r="AJ268" s="7"/>
      <c r="AK268" s="7"/>
      <c r="AL268" s="7"/>
      <c r="AM268" s="7">
        <v>6</v>
      </c>
      <c r="AN268" s="7"/>
      <c r="AO268" s="62" t="s">
        <v>60</v>
      </c>
      <c r="AP268" s="74" t="s">
        <v>70</v>
      </c>
      <c r="AQ268" s="64">
        <v>24</v>
      </c>
      <c r="AR268" s="45">
        <f t="shared" si="10"/>
        <v>1.14285714285714</v>
      </c>
    </row>
    <row r="269" ht="72" customHeight="1" spans="1:44">
      <c r="A269" s="65">
        <v>250</v>
      </c>
      <c r="B269" s="7">
        <v>2025</v>
      </c>
      <c r="C269" s="7" t="s">
        <v>924</v>
      </c>
      <c r="D269" s="7" t="s">
        <v>46</v>
      </c>
      <c r="E269" s="7" t="s">
        <v>64</v>
      </c>
      <c r="F269" s="7" t="s">
        <v>48</v>
      </c>
      <c r="G269" s="7" t="s">
        <v>119</v>
      </c>
      <c r="H269" s="7" t="s">
        <v>638</v>
      </c>
      <c r="I269" s="38" t="s">
        <v>84</v>
      </c>
      <c r="J269" s="7" t="s">
        <v>84</v>
      </c>
      <c r="K269" s="39" t="s">
        <v>356</v>
      </c>
      <c r="L269" s="39" t="s">
        <v>808</v>
      </c>
      <c r="M269" s="39" t="s">
        <v>878</v>
      </c>
      <c r="N269" s="19" t="s">
        <v>55</v>
      </c>
      <c r="O269" s="68">
        <v>30</v>
      </c>
      <c r="P269" s="77">
        <v>21</v>
      </c>
      <c r="Q269" s="77">
        <v>9</v>
      </c>
      <c r="R269" s="7" t="s">
        <v>925</v>
      </c>
      <c r="S269" s="31" t="s">
        <v>926</v>
      </c>
      <c r="T269" s="7">
        <v>1</v>
      </c>
      <c r="U269" s="7">
        <v>48</v>
      </c>
      <c r="V269" s="7">
        <v>179</v>
      </c>
      <c r="W269" s="7">
        <v>6</v>
      </c>
      <c r="X269" s="7" t="s">
        <v>58</v>
      </c>
      <c r="Y269" s="7" t="s">
        <v>119</v>
      </c>
      <c r="Z269" s="7" t="s">
        <v>638</v>
      </c>
      <c r="AA269" s="7"/>
      <c r="AB269" s="7"/>
      <c r="AC269" s="7"/>
      <c r="AD269" s="7"/>
      <c r="AE269" s="7">
        <v>15</v>
      </c>
      <c r="AF269" s="7" t="s">
        <v>55</v>
      </c>
      <c r="AG269" s="7"/>
      <c r="AH269" s="7"/>
      <c r="AI269" s="7"/>
      <c r="AJ269" s="7"/>
      <c r="AK269" s="7"/>
      <c r="AL269" s="7"/>
      <c r="AM269" s="7">
        <v>6</v>
      </c>
      <c r="AN269" s="7"/>
      <c r="AO269" s="62" t="s">
        <v>60</v>
      </c>
      <c r="AP269" s="66" t="s">
        <v>91</v>
      </c>
      <c r="AQ269" s="64">
        <v>29.1</v>
      </c>
      <c r="AR269" s="45">
        <f t="shared" si="10"/>
        <v>1.38571428571429</v>
      </c>
    </row>
    <row r="270" ht="72" customHeight="1" spans="1:44">
      <c r="A270" s="19">
        <v>251</v>
      </c>
      <c r="B270" s="38">
        <v>2025</v>
      </c>
      <c r="C270" s="7" t="s">
        <v>927</v>
      </c>
      <c r="D270" s="7" t="s">
        <v>46</v>
      </c>
      <c r="E270" s="7" t="s">
        <v>64</v>
      </c>
      <c r="F270" s="7" t="s">
        <v>48</v>
      </c>
      <c r="G270" s="7" t="s">
        <v>119</v>
      </c>
      <c r="H270" s="7" t="s">
        <v>788</v>
      </c>
      <c r="I270" s="38" t="s">
        <v>51</v>
      </c>
      <c r="J270" s="7" t="s">
        <v>84</v>
      </c>
      <c r="K270" s="39" t="s">
        <v>356</v>
      </c>
      <c r="L270" s="39" t="s">
        <v>808</v>
      </c>
      <c r="M270" s="39" t="s">
        <v>878</v>
      </c>
      <c r="N270" s="19" t="s">
        <v>55</v>
      </c>
      <c r="O270" s="68">
        <v>30</v>
      </c>
      <c r="P270" s="77">
        <v>21</v>
      </c>
      <c r="Q270" s="77">
        <v>9</v>
      </c>
      <c r="R270" s="7" t="s">
        <v>928</v>
      </c>
      <c r="S270" s="31" t="s">
        <v>923</v>
      </c>
      <c r="T270" s="7">
        <v>1</v>
      </c>
      <c r="U270" s="7">
        <v>31</v>
      </c>
      <c r="V270" s="7">
        <v>102</v>
      </c>
      <c r="W270" s="7">
        <v>10</v>
      </c>
      <c r="X270" s="7" t="s">
        <v>58</v>
      </c>
      <c r="Y270" s="7" t="s">
        <v>119</v>
      </c>
      <c r="Z270" s="7" t="s">
        <v>788</v>
      </c>
      <c r="AA270" s="7"/>
      <c r="AB270" s="7"/>
      <c r="AC270" s="7"/>
      <c r="AD270" s="7"/>
      <c r="AE270" s="7">
        <v>15</v>
      </c>
      <c r="AF270" s="7" t="s">
        <v>55</v>
      </c>
      <c r="AG270" s="7"/>
      <c r="AH270" s="7"/>
      <c r="AI270" s="7"/>
      <c r="AJ270" s="7"/>
      <c r="AK270" s="7"/>
      <c r="AL270" s="7"/>
      <c r="AM270" s="7">
        <v>6</v>
      </c>
      <c r="AN270" s="7"/>
      <c r="AO270" s="62" t="s">
        <v>60</v>
      </c>
      <c r="AP270" s="66" t="s">
        <v>91</v>
      </c>
      <c r="AQ270" s="64">
        <v>29.1</v>
      </c>
      <c r="AR270" s="45">
        <f t="shared" si="10"/>
        <v>1.38571428571429</v>
      </c>
    </row>
    <row r="271" ht="72" customHeight="1" spans="1:44">
      <c r="A271" s="65">
        <v>252</v>
      </c>
      <c r="B271" s="38">
        <v>2025</v>
      </c>
      <c r="C271" s="38" t="s">
        <v>929</v>
      </c>
      <c r="D271" s="38" t="s">
        <v>46</v>
      </c>
      <c r="E271" s="38" t="s">
        <v>47</v>
      </c>
      <c r="F271" s="38" t="s">
        <v>48</v>
      </c>
      <c r="G271" s="38" t="s">
        <v>82</v>
      </c>
      <c r="H271" s="38" t="s">
        <v>83</v>
      </c>
      <c r="I271" s="38" t="s">
        <v>84</v>
      </c>
      <c r="J271" s="7" t="s">
        <v>51</v>
      </c>
      <c r="K271" s="39" t="s">
        <v>356</v>
      </c>
      <c r="L271" s="39" t="s">
        <v>808</v>
      </c>
      <c r="M271" s="39" t="s">
        <v>878</v>
      </c>
      <c r="N271" s="19" t="s">
        <v>55</v>
      </c>
      <c r="O271" s="40">
        <v>30</v>
      </c>
      <c r="P271" s="77">
        <v>21</v>
      </c>
      <c r="Q271" s="77">
        <v>9</v>
      </c>
      <c r="R271" s="38" t="s">
        <v>930</v>
      </c>
      <c r="S271" s="38" t="s">
        <v>364</v>
      </c>
      <c r="T271" s="38">
        <v>1</v>
      </c>
      <c r="U271" s="38">
        <v>244</v>
      </c>
      <c r="V271" s="38">
        <v>946</v>
      </c>
      <c r="W271" s="38">
        <v>10</v>
      </c>
      <c r="X271" s="38" t="s">
        <v>58</v>
      </c>
      <c r="Y271" s="38" t="s">
        <v>144</v>
      </c>
      <c r="Z271" s="38" t="s">
        <v>83</v>
      </c>
      <c r="AA271" s="38"/>
      <c r="AB271" s="38"/>
      <c r="AC271" s="38"/>
      <c r="AD271" s="38"/>
      <c r="AE271" s="38">
        <v>15</v>
      </c>
      <c r="AF271" s="38" t="s">
        <v>55</v>
      </c>
      <c r="AG271" s="38"/>
      <c r="AH271" s="38"/>
      <c r="AI271" s="38"/>
      <c r="AJ271" s="38"/>
      <c r="AK271" s="38"/>
      <c r="AL271" s="38"/>
      <c r="AM271" s="38">
        <v>6</v>
      </c>
      <c r="AN271" s="38"/>
      <c r="AO271" s="62" t="s">
        <v>60</v>
      </c>
      <c r="AP271" s="63" t="s">
        <v>91</v>
      </c>
      <c r="AQ271" s="64">
        <v>30</v>
      </c>
      <c r="AR271" s="45">
        <f t="shared" si="10"/>
        <v>1.42857142857143</v>
      </c>
    </row>
    <row r="272" ht="72" customHeight="1" spans="1:44">
      <c r="A272" s="65">
        <v>253</v>
      </c>
      <c r="B272" s="38">
        <v>2025</v>
      </c>
      <c r="C272" s="38" t="s">
        <v>931</v>
      </c>
      <c r="D272" s="38" t="s">
        <v>46</v>
      </c>
      <c r="E272" s="38" t="s">
        <v>47</v>
      </c>
      <c r="F272" s="38" t="s">
        <v>48</v>
      </c>
      <c r="G272" s="38" t="s">
        <v>82</v>
      </c>
      <c r="H272" s="38" t="s">
        <v>245</v>
      </c>
      <c r="I272" s="38" t="s">
        <v>51</v>
      </c>
      <c r="J272" s="38" t="s">
        <v>84</v>
      </c>
      <c r="K272" s="39" t="s">
        <v>356</v>
      </c>
      <c r="L272" s="39" t="s">
        <v>808</v>
      </c>
      <c r="M272" s="39" t="s">
        <v>878</v>
      </c>
      <c r="N272" s="19" t="s">
        <v>55</v>
      </c>
      <c r="O272" s="38">
        <v>30</v>
      </c>
      <c r="P272" s="77">
        <v>21</v>
      </c>
      <c r="Q272" s="77">
        <v>9</v>
      </c>
      <c r="R272" s="38" t="s">
        <v>930</v>
      </c>
      <c r="S272" s="38" t="s">
        <v>364</v>
      </c>
      <c r="T272" s="38">
        <v>1</v>
      </c>
      <c r="U272" s="38">
        <v>93</v>
      </c>
      <c r="V272" s="38">
        <v>354</v>
      </c>
      <c r="W272" s="38">
        <v>10</v>
      </c>
      <c r="X272" s="38" t="s">
        <v>58</v>
      </c>
      <c r="Y272" s="38" t="s">
        <v>144</v>
      </c>
      <c r="Z272" s="38" t="s">
        <v>245</v>
      </c>
      <c r="AA272" s="38"/>
      <c r="AB272" s="38"/>
      <c r="AC272" s="38"/>
      <c r="AD272" s="38"/>
      <c r="AE272" s="38">
        <v>15</v>
      </c>
      <c r="AF272" s="38" t="s">
        <v>55</v>
      </c>
      <c r="AG272" s="38"/>
      <c r="AH272" s="38"/>
      <c r="AI272" s="38"/>
      <c r="AJ272" s="38"/>
      <c r="AK272" s="38"/>
      <c r="AL272" s="38"/>
      <c r="AM272" s="38">
        <v>6</v>
      </c>
      <c r="AN272" s="38"/>
      <c r="AO272" s="62" t="s">
        <v>60</v>
      </c>
      <c r="AP272" s="74" t="s">
        <v>70</v>
      </c>
      <c r="AQ272" s="64">
        <v>9</v>
      </c>
      <c r="AR272" s="45">
        <f t="shared" si="10"/>
        <v>0.428571428571429</v>
      </c>
    </row>
    <row r="273" ht="72" customHeight="1" spans="1:44">
      <c r="A273" s="19">
        <v>254</v>
      </c>
      <c r="B273" s="7">
        <v>2025</v>
      </c>
      <c r="C273" s="7" t="s">
        <v>932</v>
      </c>
      <c r="D273" s="38" t="s">
        <v>46</v>
      </c>
      <c r="E273" s="38" t="s">
        <v>47</v>
      </c>
      <c r="F273" s="19" t="s">
        <v>48</v>
      </c>
      <c r="G273" s="7" t="s">
        <v>146</v>
      </c>
      <c r="H273" s="19" t="s">
        <v>292</v>
      </c>
      <c r="I273" s="38" t="s">
        <v>84</v>
      </c>
      <c r="J273" s="38" t="s">
        <v>51</v>
      </c>
      <c r="K273" s="39" t="s">
        <v>356</v>
      </c>
      <c r="L273" s="39" t="s">
        <v>808</v>
      </c>
      <c r="M273" s="39" t="s">
        <v>878</v>
      </c>
      <c r="N273" s="19" t="s">
        <v>55</v>
      </c>
      <c r="O273" s="7">
        <v>30</v>
      </c>
      <c r="P273" s="7">
        <v>21</v>
      </c>
      <c r="Q273" s="7">
        <v>9</v>
      </c>
      <c r="R273" s="7" t="s">
        <v>933</v>
      </c>
      <c r="S273" s="113" t="s">
        <v>535</v>
      </c>
      <c r="T273" s="7">
        <v>1</v>
      </c>
      <c r="U273" s="19">
        <v>21</v>
      </c>
      <c r="V273" s="7">
        <v>72</v>
      </c>
      <c r="W273" s="19">
        <v>10</v>
      </c>
      <c r="X273" s="38" t="s">
        <v>87</v>
      </c>
      <c r="Y273" s="19" t="s">
        <v>150</v>
      </c>
      <c r="Z273" s="7" t="s">
        <v>292</v>
      </c>
      <c r="AA273" s="7"/>
      <c r="AB273" s="7"/>
      <c r="AC273" s="7"/>
      <c r="AD273" s="7"/>
      <c r="AE273" s="7">
        <v>15</v>
      </c>
      <c r="AF273" s="7" t="s">
        <v>55</v>
      </c>
      <c r="AG273" s="7"/>
      <c r="AH273" s="7"/>
      <c r="AI273" s="7"/>
      <c r="AJ273" s="7"/>
      <c r="AK273" s="7"/>
      <c r="AL273" s="7"/>
      <c r="AM273" s="7">
        <v>6</v>
      </c>
      <c r="AN273" s="7"/>
      <c r="AO273" s="62" t="s">
        <v>60</v>
      </c>
      <c r="AP273" s="63" t="s">
        <v>91</v>
      </c>
      <c r="AQ273" s="64">
        <v>19.2</v>
      </c>
      <c r="AR273" s="45">
        <f t="shared" si="10"/>
        <v>0.914285714285714</v>
      </c>
    </row>
    <row r="274" ht="72" customHeight="1" spans="1:44">
      <c r="A274" s="65">
        <v>255</v>
      </c>
      <c r="B274" s="7">
        <v>2025</v>
      </c>
      <c r="C274" s="7" t="s">
        <v>934</v>
      </c>
      <c r="D274" s="38" t="s">
        <v>46</v>
      </c>
      <c r="E274" s="38" t="s">
        <v>47</v>
      </c>
      <c r="F274" s="19" t="s">
        <v>48</v>
      </c>
      <c r="G274" s="7" t="s">
        <v>146</v>
      </c>
      <c r="H274" s="19" t="s">
        <v>292</v>
      </c>
      <c r="I274" s="38" t="s">
        <v>84</v>
      </c>
      <c r="J274" s="38" t="s">
        <v>51</v>
      </c>
      <c r="K274" s="39" t="s">
        <v>356</v>
      </c>
      <c r="L274" s="39" t="s">
        <v>808</v>
      </c>
      <c r="M274" s="39" t="s">
        <v>878</v>
      </c>
      <c r="N274" s="19" t="s">
        <v>55</v>
      </c>
      <c r="O274" s="7">
        <v>30</v>
      </c>
      <c r="P274" s="7">
        <v>21</v>
      </c>
      <c r="Q274" s="7">
        <v>9</v>
      </c>
      <c r="R274" s="7" t="s">
        <v>935</v>
      </c>
      <c r="S274" s="113" t="s">
        <v>535</v>
      </c>
      <c r="T274" s="7">
        <v>1</v>
      </c>
      <c r="U274" s="19">
        <v>33</v>
      </c>
      <c r="V274" s="7">
        <v>103</v>
      </c>
      <c r="W274" s="19">
        <v>9</v>
      </c>
      <c r="X274" s="38" t="s">
        <v>87</v>
      </c>
      <c r="Y274" s="19" t="s">
        <v>150</v>
      </c>
      <c r="Z274" s="7" t="s">
        <v>292</v>
      </c>
      <c r="AA274" s="7"/>
      <c r="AB274" s="7"/>
      <c r="AC274" s="7"/>
      <c r="AD274" s="7"/>
      <c r="AE274" s="7">
        <v>15</v>
      </c>
      <c r="AF274" s="7" t="s">
        <v>55</v>
      </c>
      <c r="AG274" s="7"/>
      <c r="AH274" s="7"/>
      <c r="AI274" s="7"/>
      <c r="AJ274" s="7"/>
      <c r="AK274" s="7"/>
      <c r="AL274" s="7"/>
      <c r="AM274" s="7">
        <v>6</v>
      </c>
      <c r="AN274" s="7"/>
      <c r="AO274" s="62" t="s">
        <v>60</v>
      </c>
      <c r="AP274" s="63" t="s">
        <v>91</v>
      </c>
      <c r="AQ274" s="64">
        <v>24</v>
      </c>
      <c r="AR274" s="45">
        <f t="shared" si="10"/>
        <v>1.14285714285714</v>
      </c>
    </row>
    <row r="275" ht="72" customHeight="1" spans="1:44">
      <c r="A275" s="65">
        <v>256</v>
      </c>
      <c r="B275" s="7">
        <v>2025</v>
      </c>
      <c r="C275" s="32" t="s">
        <v>936</v>
      </c>
      <c r="D275" s="62" t="s">
        <v>46</v>
      </c>
      <c r="E275" s="59" t="s">
        <v>47</v>
      </c>
      <c r="F275" s="62" t="s">
        <v>48</v>
      </c>
      <c r="G275" s="59" t="s">
        <v>146</v>
      </c>
      <c r="H275" s="32" t="s">
        <v>937</v>
      </c>
      <c r="I275" s="38" t="s">
        <v>51</v>
      </c>
      <c r="J275" s="59" t="s">
        <v>84</v>
      </c>
      <c r="K275" s="39" t="s">
        <v>356</v>
      </c>
      <c r="L275" s="39" t="s">
        <v>808</v>
      </c>
      <c r="M275" s="39" t="s">
        <v>878</v>
      </c>
      <c r="N275" s="19" t="s">
        <v>55</v>
      </c>
      <c r="O275" s="62">
        <v>30</v>
      </c>
      <c r="P275" s="59">
        <v>21</v>
      </c>
      <c r="Q275" s="59">
        <v>9</v>
      </c>
      <c r="R275" s="59" t="s">
        <v>938</v>
      </c>
      <c r="S275" s="62" t="s">
        <v>535</v>
      </c>
      <c r="T275" s="59">
        <v>1</v>
      </c>
      <c r="U275" s="62">
        <v>33</v>
      </c>
      <c r="V275" s="59">
        <v>103</v>
      </c>
      <c r="W275" s="62">
        <v>9</v>
      </c>
      <c r="X275" s="38" t="s">
        <v>87</v>
      </c>
      <c r="Y275" s="62" t="s">
        <v>150</v>
      </c>
      <c r="Z275" s="59" t="s">
        <v>937</v>
      </c>
      <c r="AA275" s="59"/>
      <c r="AB275" s="59"/>
      <c r="AC275" s="59"/>
      <c r="AD275" s="59"/>
      <c r="AE275" s="59">
        <v>15</v>
      </c>
      <c r="AF275" s="59" t="s">
        <v>55</v>
      </c>
      <c r="AG275" s="59"/>
      <c r="AH275" s="59"/>
      <c r="AI275" s="59"/>
      <c r="AJ275" s="59"/>
      <c r="AK275" s="59"/>
      <c r="AL275" s="59"/>
      <c r="AM275" s="59">
        <v>6</v>
      </c>
      <c r="AN275" s="59"/>
      <c r="AO275" s="62" t="s">
        <v>60</v>
      </c>
      <c r="AP275" s="63" t="s">
        <v>91</v>
      </c>
      <c r="AQ275" s="64">
        <v>24</v>
      </c>
      <c r="AR275" s="45">
        <f t="shared" si="10"/>
        <v>1.14285714285714</v>
      </c>
    </row>
    <row r="276" ht="72" customHeight="1" spans="1:44">
      <c r="A276" s="19">
        <v>257</v>
      </c>
      <c r="B276" s="38">
        <v>2025</v>
      </c>
      <c r="C276" s="7" t="s">
        <v>939</v>
      </c>
      <c r="D276" s="86" t="s">
        <v>46</v>
      </c>
      <c r="E276" s="7" t="s">
        <v>940</v>
      </c>
      <c r="F276" s="86" t="s">
        <v>48</v>
      </c>
      <c r="G276" s="86" t="s">
        <v>146</v>
      </c>
      <c r="H276" s="7" t="s">
        <v>546</v>
      </c>
      <c r="I276" s="38" t="s">
        <v>84</v>
      </c>
      <c r="J276" s="59" t="s">
        <v>84</v>
      </c>
      <c r="K276" s="39" t="s">
        <v>356</v>
      </c>
      <c r="L276" s="39" t="s">
        <v>808</v>
      </c>
      <c r="M276" s="39" t="s">
        <v>878</v>
      </c>
      <c r="N276" s="19" t="s">
        <v>55</v>
      </c>
      <c r="O276" s="68">
        <v>30</v>
      </c>
      <c r="P276" s="77">
        <v>21</v>
      </c>
      <c r="Q276" s="77">
        <v>9</v>
      </c>
      <c r="R276" s="68" t="s">
        <v>941</v>
      </c>
      <c r="S276" s="68" t="s">
        <v>535</v>
      </c>
      <c r="T276" s="77">
        <v>1</v>
      </c>
      <c r="U276" s="86">
        <v>20</v>
      </c>
      <c r="V276" s="86">
        <v>72</v>
      </c>
      <c r="W276" s="77">
        <v>12</v>
      </c>
      <c r="X276" s="38" t="s">
        <v>87</v>
      </c>
      <c r="Y276" s="7" t="s">
        <v>150</v>
      </c>
      <c r="Z276" s="86" t="s">
        <v>546</v>
      </c>
      <c r="AA276" s="86"/>
      <c r="AB276" s="86"/>
      <c r="AC276" s="86"/>
      <c r="AD276" s="86"/>
      <c r="AE276" s="86">
        <v>15</v>
      </c>
      <c r="AF276" s="86" t="s">
        <v>55</v>
      </c>
      <c r="AG276" s="86"/>
      <c r="AH276" s="86"/>
      <c r="AI276" s="86"/>
      <c r="AJ276" s="86"/>
      <c r="AK276" s="86"/>
      <c r="AL276" s="86"/>
      <c r="AM276" s="86">
        <v>6</v>
      </c>
      <c r="AN276" s="86"/>
      <c r="AO276" s="62" t="s">
        <v>60</v>
      </c>
      <c r="AP276" s="63" t="s">
        <v>91</v>
      </c>
      <c r="AQ276" s="64">
        <v>19.2</v>
      </c>
      <c r="AR276" s="45">
        <f t="shared" si="10"/>
        <v>0.914285714285714</v>
      </c>
    </row>
    <row r="277" ht="72" customHeight="1" spans="1:44">
      <c r="A277" s="65">
        <v>258</v>
      </c>
      <c r="B277" s="38">
        <v>2025</v>
      </c>
      <c r="C277" s="59" t="s">
        <v>942</v>
      </c>
      <c r="D277" s="75" t="s">
        <v>46</v>
      </c>
      <c r="E277" s="59" t="s">
        <v>47</v>
      </c>
      <c r="F277" s="75" t="s">
        <v>48</v>
      </c>
      <c r="G277" s="59" t="s">
        <v>146</v>
      </c>
      <c r="H277" s="75" t="s">
        <v>292</v>
      </c>
      <c r="I277" s="38" t="s">
        <v>84</v>
      </c>
      <c r="J277" s="38" t="s">
        <v>51</v>
      </c>
      <c r="K277" s="39" t="s">
        <v>356</v>
      </c>
      <c r="L277" s="39" t="s">
        <v>808</v>
      </c>
      <c r="M277" s="39" t="s">
        <v>878</v>
      </c>
      <c r="N277" s="19" t="s">
        <v>55</v>
      </c>
      <c r="O277" s="33">
        <v>45</v>
      </c>
      <c r="P277" s="33">
        <v>45</v>
      </c>
      <c r="Q277" s="33">
        <v>0</v>
      </c>
      <c r="R277" s="59" t="s">
        <v>943</v>
      </c>
      <c r="S277" s="75" t="s">
        <v>535</v>
      </c>
      <c r="T277" s="59">
        <v>1</v>
      </c>
      <c r="U277" s="75">
        <v>32</v>
      </c>
      <c r="V277" s="59">
        <v>109</v>
      </c>
      <c r="W277" s="75">
        <v>15</v>
      </c>
      <c r="X277" s="38" t="s">
        <v>87</v>
      </c>
      <c r="Y277" s="75" t="s">
        <v>150</v>
      </c>
      <c r="Z277" s="59" t="s">
        <v>292</v>
      </c>
      <c r="AA277" s="59"/>
      <c r="AB277" s="59"/>
      <c r="AC277" s="59"/>
      <c r="AD277" s="59"/>
      <c r="AE277" s="59">
        <v>45</v>
      </c>
      <c r="AF277" s="59" t="s">
        <v>55</v>
      </c>
      <c r="AG277" s="59"/>
      <c r="AH277" s="59"/>
      <c r="AI277" s="59"/>
      <c r="AJ277" s="59"/>
      <c r="AK277" s="59"/>
      <c r="AL277" s="59"/>
      <c r="AM277" s="59"/>
      <c r="AN277" s="59"/>
      <c r="AO277" s="62" t="s">
        <v>60</v>
      </c>
      <c r="AP277" s="63" t="s">
        <v>91</v>
      </c>
      <c r="AQ277" s="64">
        <v>36</v>
      </c>
      <c r="AR277" s="45">
        <f t="shared" si="10"/>
        <v>0.8</v>
      </c>
    </row>
    <row r="278" ht="72" customHeight="1" spans="1:44">
      <c r="A278" s="65">
        <v>259</v>
      </c>
      <c r="B278" s="7">
        <v>2025</v>
      </c>
      <c r="C278" s="59" t="s">
        <v>944</v>
      </c>
      <c r="D278" s="75" t="s">
        <v>46</v>
      </c>
      <c r="E278" s="59" t="s">
        <v>47</v>
      </c>
      <c r="F278" s="75" t="s">
        <v>48</v>
      </c>
      <c r="G278" s="59" t="s">
        <v>146</v>
      </c>
      <c r="H278" s="75" t="s">
        <v>292</v>
      </c>
      <c r="I278" s="38" t="s">
        <v>84</v>
      </c>
      <c r="J278" s="38" t="s">
        <v>51</v>
      </c>
      <c r="K278" s="39" t="s">
        <v>356</v>
      </c>
      <c r="L278" s="39" t="s">
        <v>808</v>
      </c>
      <c r="M278" s="39" t="s">
        <v>878</v>
      </c>
      <c r="N278" s="19" t="s">
        <v>55</v>
      </c>
      <c r="O278" s="33">
        <v>45</v>
      </c>
      <c r="P278" s="33">
        <v>45</v>
      </c>
      <c r="Q278" s="33">
        <v>0</v>
      </c>
      <c r="R278" s="59" t="s">
        <v>945</v>
      </c>
      <c r="S278" s="75" t="s">
        <v>535</v>
      </c>
      <c r="T278" s="59">
        <v>1</v>
      </c>
      <c r="U278" s="75">
        <v>26</v>
      </c>
      <c r="V278" s="59">
        <v>89</v>
      </c>
      <c r="W278" s="75">
        <v>11</v>
      </c>
      <c r="X278" s="38" t="s">
        <v>87</v>
      </c>
      <c r="Y278" s="75" t="s">
        <v>150</v>
      </c>
      <c r="Z278" s="59" t="s">
        <v>292</v>
      </c>
      <c r="AA278" s="59"/>
      <c r="AB278" s="59"/>
      <c r="AC278" s="59"/>
      <c r="AD278" s="59"/>
      <c r="AE278" s="59">
        <v>45</v>
      </c>
      <c r="AF278" s="59" t="s">
        <v>55</v>
      </c>
      <c r="AG278" s="59"/>
      <c r="AH278" s="59"/>
      <c r="AI278" s="59"/>
      <c r="AJ278" s="59"/>
      <c r="AK278" s="59"/>
      <c r="AL278" s="59"/>
      <c r="AM278" s="59"/>
      <c r="AN278" s="59"/>
      <c r="AO278" s="62" t="s">
        <v>60</v>
      </c>
      <c r="AP278" s="63" t="s">
        <v>91</v>
      </c>
      <c r="AQ278" s="64">
        <v>28.8</v>
      </c>
      <c r="AR278" s="45">
        <f t="shared" si="10"/>
        <v>0.64</v>
      </c>
    </row>
    <row r="279" ht="72" customHeight="1" spans="1:44">
      <c r="A279" s="19">
        <v>260</v>
      </c>
      <c r="B279" s="7">
        <v>2025</v>
      </c>
      <c r="C279" s="59" t="s">
        <v>946</v>
      </c>
      <c r="D279" s="75" t="s">
        <v>46</v>
      </c>
      <c r="E279" s="59" t="s">
        <v>47</v>
      </c>
      <c r="F279" s="59" t="s">
        <v>48</v>
      </c>
      <c r="G279" s="59" t="s">
        <v>146</v>
      </c>
      <c r="H279" s="59" t="s">
        <v>546</v>
      </c>
      <c r="I279" s="38" t="s">
        <v>84</v>
      </c>
      <c r="J279" s="59" t="s">
        <v>84</v>
      </c>
      <c r="K279" s="39" t="s">
        <v>356</v>
      </c>
      <c r="L279" s="39" t="s">
        <v>808</v>
      </c>
      <c r="M279" s="39" t="s">
        <v>878</v>
      </c>
      <c r="N279" s="19" t="s">
        <v>55</v>
      </c>
      <c r="O279" s="33">
        <v>35</v>
      </c>
      <c r="P279" s="33">
        <v>35</v>
      </c>
      <c r="Q279" s="33">
        <v>0</v>
      </c>
      <c r="R279" s="76" t="s">
        <v>947</v>
      </c>
      <c r="S279" s="75" t="s">
        <v>535</v>
      </c>
      <c r="T279" s="59">
        <v>1</v>
      </c>
      <c r="U279" s="75">
        <v>20</v>
      </c>
      <c r="V279" s="59">
        <v>72</v>
      </c>
      <c r="W279" s="75">
        <v>12</v>
      </c>
      <c r="X279" s="38" t="s">
        <v>87</v>
      </c>
      <c r="Y279" s="75" t="s">
        <v>150</v>
      </c>
      <c r="Z279" s="59" t="s">
        <v>546</v>
      </c>
      <c r="AA279" s="59"/>
      <c r="AB279" s="59"/>
      <c r="AC279" s="59"/>
      <c r="AD279" s="59"/>
      <c r="AE279" s="59"/>
      <c r="AF279" s="59"/>
      <c r="AG279" s="59">
        <v>35</v>
      </c>
      <c r="AH279" s="59" t="s">
        <v>55</v>
      </c>
      <c r="AI279" s="59"/>
      <c r="AJ279" s="59"/>
      <c r="AK279" s="59"/>
      <c r="AL279" s="59"/>
      <c r="AM279" s="59"/>
      <c r="AN279" s="59"/>
      <c r="AO279" s="62" t="s">
        <v>60</v>
      </c>
      <c r="AP279" s="63" t="s">
        <v>91</v>
      </c>
      <c r="AQ279" s="64">
        <v>35</v>
      </c>
      <c r="AR279" s="45">
        <f t="shared" si="10"/>
        <v>1</v>
      </c>
    </row>
    <row r="280" ht="72" customHeight="1" spans="1:44">
      <c r="A280" s="65">
        <v>261</v>
      </c>
      <c r="B280" s="7">
        <v>2025</v>
      </c>
      <c r="C280" s="59" t="s">
        <v>948</v>
      </c>
      <c r="D280" s="75" t="s">
        <v>46</v>
      </c>
      <c r="E280" s="59" t="s">
        <v>47</v>
      </c>
      <c r="F280" s="59" t="s">
        <v>48</v>
      </c>
      <c r="G280" s="59" t="s">
        <v>146</v>
      </c>
      <c r="H280" s="59" t="s">
        <v>292</v>
      </c>
      <c r="I280" s="38" t="s">
        <v>84</v>
      </c>
      <c r="J280" s="59" t="s">
        <v>84</v>
      </c>
      <c r="K280" s="39" t="s">
        <v>356</v>
      </c>
      <c r="L280" s="39" t="s">
        <v>808</v>
      </c>
      <c r="M280" s="39" t="s">
        <v>878</v>
      </c>
      <c r="N280" s="19" t="s">
        <v>55</v>
      </c>
      <c r="O280" s="33">
        <v>45</v>
      </c>
      <c r="P280" s="33">
        <v>45</v>
      </c>
      <c r="Q280" s="33">
        <v>0</v>
      </c>
      <c r="R280" s="76" t="s">
        <v>949</v>
      </c>
      <c r="S280" s="75" t="s">
        <v>535</v>
      </c>
      <c r="T280" s="59">
        <v>3</v>
      </c>
      <c r="U280" s="75">
        <v>81</v>
      </c>
      <c r="V280" s="59">
        <v>238</v>
      </c>
      <c r="W280" s="75">
        <v>34</v>
      </c>
      <c r="X280" s="38" t="s">
        <v>87</v>
      </c>
      <c r="Y280" s="75" t="s">
        <v>150</v>
      </c>
      <c r="Z280" s="59" t="s">
        <v>292</v>
      </c>
      <c r="AA280" s="59"/>
      <c r="AB280" s="59"/>
      <c r="AC280" s="59"/>
      <c r="AD280" s="59"/>
      <c r="AE280" s="59">
        <v>45</v>
      </c>
      <c r="AF280" s="59" t="s">
        <v>55</v>
      </c>
      <c r="AG280" s="59"/>
      <c r="AH280" s="59"/>
      <c r="AI280" s="59"/>
      <c r="AJ280" s="59"/>
      <c r="AK280" s="59"/>
      <c r="AL280" s="59"/>
      <c r="AM280" s="59"/>
      <c r="AN280" s="59"/>
      <c r="AO280" s="62" t="s">
        <v>60</v>
      </c>
      <c r="AP280" s="63" t="s">
        <v>91</v>
      </c>
      <c r="AQ280" s="64">
        <v>28.8</v>
      </c>
      <c r="AR280" s="45">
        <f t="shared" si="10"/>
        <v>0.64</v>
      </c>
    </row>
    <row r="281" s="12" customFormat="1" ht="93.6" spans="1:44">
      <c r="A281" s="38">
        <v>262</v>
      </c>
      <c r="B281" s="5">
        <v>2025</v>
      </c>
      <c r="C281" s="5" t="s">
        <v>950</v>
      </c>
      <c r="D281" s="5" t="s">
        <v>951</v>
      </c>
      <c r="E281" s="5" t="s">
        <v>255</v>
      </c>
      <c r="F281" s="5" t="s">
        <v>48</v>
      </c>
      <c r="G281" s="5" t="s">
        <v>119</v>
      </c>
      <c r="H281" s="5" t="s">
        <v>227</v>
      </c>
      <c r="I281" s="46"/>
      <c r="J281" s="5" t="s">
        <v>51</v>
      </c>
      <c r="K281" s="47" t="s">
        <v>356</v>
      </c>
      <c r="L281" s="47" t="s">
        <v>808</v>
      </c>
      <c r="M281" s="5" t="s">
        <v>952</v>
      </c>
      <c r="N281" s="48" t="s">
        <v>55</v>
      </c>
      <c r="O281" s="5">
        <v>23</v>
      </c>
      <c r="P281" s="5">
        <v>23</v>
      </c>
      <c r="Q281" s="5">
        <v>0</v>
      </c>
      <c r="R281" s="5" t="s">
        <v>953</v>
      </c>
      <c r="S281" s="163" t="s">
        <v>954</v>
      </c>
      <c r="T281" s="5">
        <v>1</v>
      </c>
      <c r="U281" s="5">
        <v>120</v>
      </c>
      <c r="V281" s="5">
        <v>486</v>
      </c>
      <c r="W281" s="5">
        <v>156</v>
      </c>
      <c r="X281" s="5" t="s">
        <v>58</v>
      </c>
      <c r="Y281" s="50" t="s">
        <v>261</v>
      </c>
      <c r="Z281" s="48" t="s">
        <v>227</v>
      </c>
      <c r="AA281" s="48"/>
      <c r="AB281" s="48"/>
      <c r="AC281" s="48"/>
      <c r="AD281" s="48"/>
      <c r="AE281" s="48">
        <v>11.6</v>
      </c>
      <c r="AF281" s="48"/>
      <c r="AG281" s="48"/>
      <c r="AH281" s="48"/>
      <c r="AI281" s="48"/>
      <c r="AJ281" s="48"/>
      <c r="AK281" s="48"/>
      <c r="AL281" s="48"/>
      <c r="AM281" s="48">
        <v>11.4</v>
      </c>
      <c r="AN281" s="48"/>
      <c r="AO281" s="62" t="s">
        <v>60</v>
      </c>
      <c r="AP281" s="74" t="s">
        <v>70</v>
      </c>
      <c r="AQ281" s="55">
        <v>0</v>
      </c>
      <c r="AR281" s="45">
        <f t="shared" si="10"/>
        <v>0</v>
      </c>
    </row>
    <row r="282" s="10" customFormat="1" ht="41" hidden="1" customHeight="1" spans="1:44">
      <c r="A282" s="31" t="s">
        <v>955</v>
      </c>
      <c r="B282" s="31"/>
      <c r="C282" s="31"/>
      <c r="D282" s="31"/>
      <c r="E282" s="31"/>
      <c r="F282" s="32"/>
      <c r="G282" s="32"/>
      <c r="H282" s="32"/>
      <c r="I282" s="38"/>
      <c r="J282" s="56"/>
      <c r="K282" s="57"/>
      <c r="L282" s="32"/>
      <c r="M282" s="32"/>
      <c r="N282" s="32"/>
      <c r="O282" s="164">
        <f>SUM(O283:O284)</f>
        <v>155</v>
      </c>
      <c r="P282" s="164">
        <f>SUM(P283:P284)</f>
        <v>155</v>
      </c>
      <c r="Q282" s="164">
        <f>SUM(Q283:Q284)</f>
        <v>0</v>
      </c>
      <c r="R282" s="58"/>
      <c r="S282" s="58"/>
      <c r="T282" s="58"/>
      <c r="U282" s="58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60"/>
      <c r="AP282" s="54"/>
      <c r="AQ282" s="61"/>
    </row>
    <row r="283" ht="72" customHeight="1" spans="1:44">
      <c r="A283" s="65">
        <v>263</v>
      </c>
      <c r="B283" s="38">
        <v>2025</v>
      </c>
      <c r="C283" s="165" t="s">
        <v>956</v>
      </c>
      <c r="D283" s="165" t="s">
        <v>46</v>
      </c>
      <c r="E283" s="165" t="s">
        <v>47</v>
      </c>
      <c r="F283" s="161" t="s">
        <v>48</v>
      </c>
      <c r="G283" s="161" t="s">
        <v>194</v>
      </c>
      <c r="H283" s="166" t="s">
        <v>957</v>
      </c>
      <c r="I283" s="38" t="s">
        <v>84</v>
      </c>
      <c r="J283" s="7" t="s">
        <v>84</v>
      </c>
      <c r="K283" s="167" t="s">
        <v>958</v>
      </c>
      <c r="L283" s="167" t="s">
        <v>959</v>
      </c>
      <c r="M283" s="167" t="s">
        <v>960</v>
      </c>
      <c r="N283" s="168" t="s">
        <v>55</v>
      </c>
      <c r="O283" s="164">
        <v>13</v>
      </c>
      <c r="P283" s="164">
        <v>13</v>
      </c>
      <c r="Q283" s="164">
        <v>0</v>
      </c>
      <c r="R283" s="69" t="s">
        <v>961</v>
      </c>
      <c r="S283" s="69" t="s">
        <v>962</v>
      </c>
      <c r="T283" s="130">
        <v>1</v>
      </c>
      <c r="U283" s="165">
        <v>65</v>
      </c>
      <c r="V283" s="165">
        <v>257</v>
      </c>
      <c r="W283" s="165">
        <v>150</v>
      </c>
      <c r="X283" s="165" t="s">
        <v>58</v>
      </c>
      <c r="Y283" s="38" t="s">
        <v>198</v>
      </c>
      <c r="Z283" s="68" t="s">
        <v>957</v>
      </c>
      <c r="AA283" s="68">
        <v>0</v>
      </c>
      <c r="AB283" s="68"/>
      <c r="AC283" s="68"/>
      <c r="AD283" s="68"/>
      <c r="AE283" s="68"/>
      <c r="AF283" s="68"/>
      <c r="AG283" s="68"/>
      <c r="AH283" s="68"/>
      <c r="AI283" s="68"/>
      <c r="AJ283" s="68"/>
      <c r="AK283" s="68">
        <v>13</v>
      </c>
      <c r="AL283" s="68" t="s">
        <v>963</v>
      </c>
      <c r="AM283" s="68"/>
      <c r="AN283" s="68"/>
      <c r="AO283" s="75" t="s">
        <v>60</v>
      </c>
      <c r="AP283" s="63" t="s">
        <v>91</v>
      </c>
      <c r="AQ283" s="64">
        <v>12.61</v>
      </c>
      <c r="AR283" s="45">
        <f>AQ283/P283</f>
        <v>0.97</v>
      </c>
    </row>
    <row r="284" ht="108" customHeight="1" spans="1:44">
      <c r="A284" s="65">
        <v>264</v>
      </c>
      <c r="B284" s="38">
        <v>2025</v>
      </c>
      <c r="C284" s="38" t="s">
        <v>964</v>
      </c>
      <c r="D284" s="38" t="s">
        <v>46</v>
      </c>
      <c r="E284" s="38" t="s">
        <v>47</v>
      </c>
      <c r="F284" s="38" t="s">
        <v>48</v>
      </c>
      <c r="G284" s="38" t="s">
        <v>965</v>
      </c>
      <c r="H284" s="125" t="s">
        <v>966</v>
      </c>
      <c r="I284" s="38" t="s">
        <v>84</v>
      </c>
      <c r="J284" s="169" t="s">
        <v>84</v>
      </c>
      <c r="K284" s="39" t="s">
        <v>958</v>
      </c>
      <c r="L284" s="39" t="s">
        <v>959</v>
      </c>
      <c r="M284" s="39" t="s">
        <v>960</v>
      </c>
      <c r="N284" s="19" t="s">
        <v>55</v>
      </c>
      <c r="O284" s="40">
        <v>142</v>
      </c>
      <c r="P284" s="40">
        <v>142</v>
      </c>
      <c r="Q284" s="40">
        <v>0</v>
      </c>
      <c r="R284" s="38" t="s">
        <v>967</v>
      </c>
      <c r="S284" s="38" t="s">
        <v>968</v>
      </c>
      <c r="T284" s="38">
        <v>1</v>
      </c>
      <c r="U284" s="38">
        <v>776</v>
      </c>
      <c r="V284" s="38">
        <v>1493</v>
      </c>
      <c r="W284" s="38">
        <v>409</v>
      </c>
      <c r="X284" s="165" t="s">
        <v>58</v>
      </c>
      <c r="Y284" s="125" t="s">
        <v>965</v>
      </c>
      <c r="Z284" s="38" t="s">
        <v>966</v>
      </c>
      <c r="AA284" s="38">
        <v>0</v>
      </c>
      <c r="AB284" s="38"/>
      <c r="AC284" s="38"/>
      <c r="AD284" s="38"/>
      <c r="AE284" s="38"/>
      <c r="AF284" s="38"/>
      <c r="AG284" s="38"/>
      <c r="AH284" s="38"/>
      <c r="AI284" s="38"/>
      <c r="AJ284" s="38"/>
      <c r="AK284" s="38">
        <v>142</v>
      </c>
      <c r="AL284" s="38" t="s">
        <v>963</v>
      </c>
      <c r="AM284" s="38"/>
      <c r="AN284" s="38"/>
      <c r="AO284" s="62" t="s">
        <v>60</v>
      </c>
      <c r="AP284" s="63" t="s">
        <v>91</v>
      </c>
      <c r="AQ284" s="64">
        <v>111.16</v>
      </c>
      <c r="AR284" s="45">
        <f>AQ284/P284</f>
        <v>0.782816901408451</v>
      </c>
    </row>
    <row r="285" hidden="1" customHeight="1" spans="1:44">
      <c r="A285" s="67" t="s">
        <v>969</v>
      </c>
      <c r="B285" s="67"/>
      <c r="C285" s="67"/>
      <c r="D285" s="67"/>
      <c r="E285" s="67"/>
      <c r="F285" s="67"/>
      <c r="G285" s="67"/>
      <c r="H285" s="67"/>
      <c r="I285" s="38"/>
      <c r="J285" s="67"/>
      <c r="K285" s="170"/>
      <c r="L285" s="170"/>
      <c r="M285" s="170"/>
      <c r="N285" s="67"/>
      <c r="O285" s="67">
        <f>O5+O63+O70+O73+O282</f>
        <v>17464</v>
      </c>
      <c r="P285" s="67">
        <f>P5+P63+P70+P73+P282</f>
        <v>16914</v>
      </c>
      <c r="Q285" s="67">
        <f>Q5+Q63+Q70+Q73+Q282</f>
        <v>550</v>
      </c>
      <c r="R285" s="67"/>
      <c r="S285" s="67"/>
      <c r="T285" s="171"/>
      <c r="U285" s="171"/>
      <c r="V285" s="171"/>
      <c r="W285" s="171"/>
      <c r="X285" s="171"/>
      <c r="Y285" s="48"/>
      <c r="Z285" s="48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Q285" etc:filterBottomFollowUsedRange="1">
    <filterColumn colId="1">
      <filters>
        <filter val="2025"/>
      </filters>
    </filterColumn>
    <extLst/>
  </autoFilter>
  <sortState ref="A15:AU252">
    <sortCondition ref="K15:K252"/>
    <sortCondition ref="L15:L252"/>
    <sortCondition ref="M15:M252"/>
  </sortState>
  <mergeCells count="41">
    <mergeCell ref="A1:B1"/>
    <mergeCell ref="A2:AP2"/>
    <mergeCell ref="F3:J3"/>
    <mergeCell ref="K3:M3"/>
    <mergeCell ref="O3:Q3"/>
    <mergeCell ref="R3:X3"/>
    <mergeCell ref="A5:E5"/>
    <mergeCell ref="A6:E6"/>
    <mergeCell ref="A9:E9"/>
    <mergeCell ref="A11:E11"/>
    <mergeCell ref="A14:E14"/>
    <mergeCell ref="A27:E27"/>
    <mergeCell ref="A51:E51"/>
    <mergeCell ref="A63:E63"/>
    <mergeCell ref="A70:E70"/>
    <mergeCell ref="A73:E73"/>
    <mergeCell ref="A74:E74"/>
    <mergeCell ref="A148:E148"/>
    <mergeCell ref="A167:E167"/>
    <mergeCell ref="A169:E169"/>
    <mergeCell ref="A225:E225"/>
    <mergeCell ref="A282:E282"/>
    <mergeCell ref="A3:A4"/>
    <mergeCell ref="B3:B4"/>
    <mergeCell ref="C3:C4"/>
    <mergeCell ref="D3:D4"/>
    <mergeCell ref="E3:E4"/>
    <mergeCell ref="N3:N4"/>
    <mergeCell ref="Y3:Y4"/>
    <mergeCell ref="Z3:Z4"/>
    <mergeCell ref="AO3:AO4"/>
    <mergeCell ref="AP3:AP4"/>
    <mergeCell ref="AQ3:AQ4"/>
    <mergeCell ref="AR3:AR4"/>
    <mergeCell ref="AA3:AB4"/>
    <mergeCell ref="AC3:AD4"/>
    <mergeCell ref="AE3:AF4"/>
    <mergeCell ref="AG3:AH4"/>
    <mergeCell ref="AI3:AJ4"/>
    <mergeCell ref="AK3:AL4"/>
    <mergeCell ref="AM3:AN4"/>
  </mergeCells>
  <conditionalFormatting sqref="C133">
    <cfRule type="duplicateValues" dxfId="0" priority="1"/>
  </conditionalFormatting>
  <conditionalFormatting sqref="C267">
    <cfRule type="duplicateValues" dxfId="0" priority="2"/>
  </conditionalFormatting>
  <conditionalFormatting sqref="C274">
    <cfRule type="duplicateValues" dxfId="0" priority="9"/>
  </conditionalFormatting>
  <conditionalFormatting sqref="C276">
    <cfRule type="duplicateValues" dxfId="0" priority="4"/>
  </conditionalFormatting>
  <conditionalFormatting sqref="C279">
    <cfRule type="duplicateValues" dxfId="0" priority="3"/>
  </conditionalFormatting>
  <conditionalFormatting sqref="C283">
    <cfRule type="duplicateValues" dxfId="0" priority="5"/>
  </conditionalFormatting>
  <conditionalFormatting sqref="C284">
    <cfRule type="duplicateValues" dxfId="0" priority="7"/>
  </conditionalFormatting>
  <conditionalFormatting sqref="C275 C280 C277:C278">
    <cfRule type="duplicateValues" dxfId="0" priority="8"/>
  </conditionalFormatting>
  <dataValidations count="14">
    <dataValidation type="list" allowBlank="1" showInputMessage="1" showErrorMessage="1" sqref="N9 N11 N14 N27 L49 N51 N63 N70 K136 N148 N167 N169 N225 N282 N73:N74">
      <formula1>#REF!</formula1>
    </dataValidation>
    <dataValidation type="list" allowBlank="1" showInputMessage="1" showErrorMessage="1" sqref="K10 K22 K39 K54 K66 K150 K226 K235 K246 K260 K274 K7:K8 K12:K13 K25:K2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10 L50 L88 L110 L112 L114 L126 L168 L245 L284 L7:L8 L12:L13 L15:L22 L25:L26 L28:L36 L38:L43 L46:L48 L52:L55 L57:L58 L61:L62 L65:L69 L71:L72 L75:L80 L82:L86 L97:L105 L107:L108 L117:L118 L131:L135 L152:L166 L170:L197 L199:L223 L228:L234 L242:L243 L247:L257 L259:L261 L263:L281">
      <formula1>OFFSET(数据源!$B$1,MATCH(K7,数据源!$A$2:$A$39,0),0,COUNTIFS(数据源!$A$2:$A$39,K7),1)</formula1>
    </dataValidation>
    <dataValidation type="list" allowBlank="1" showInputMessage="1" showErrorMessage="1" sqref="M10 M50 M88 M110 M112 M114 M126 M168 M245 M284 M7:M8 M12:M13 M15:M22 M25:M26 M28:M36 M38:M43 M46:M48 M52:M55 M57:M58 M61:M62 M65:M69 M71:M72 M75:M80 M82:M86 M97:M105 M107:M108 M117:M118 M131:M135 M152:M166 M170:M197 M199:M223 M228:M234 M242:M243 M247:M257 M259:M261 M263:M280">
      <formula1>OFFSET(数据源!$C$1,MATCH(L7,数据源!$B$2:$B$39,0),0,COUNTIFS(数据源!$B$2:$B$39,L7),1)</formula1>
    </dataValidation>
    <dataValidation type="list" allowBlank="1" showInputMessage="1" showErrorMessage="1" sqref="N10 N50 N168 N284 N7:N8 N12:N13 N15:N26 N28:N48 N52:N62 N64:N69 N71:N72 N75:N110 N112:N139 N141:N147 N149:N166 N170:N224 N226:N236 N239:N281">
      <formula1>"巩固拓展脱贫攻坚成果,以工代赈,少数民族发展,欠发达国有农厂,欠发达国有林场"</formula1>
    </dataValidation>
    <dataValidation type="list" allowBlank="1" showInputMessage="1" showErrorMessage="1" sqref="K38 K50 K55 K65 K88 K110 K112 K114 K126 K168 K245 K259 K261 K284 K15:K21 K28:K36 K40:K43 K46:K48 K52:K53 K57:K58 K61:K62 K67:K69 K71:K72 K75:K80 K82:K86 K97:K105 K107:K108 K117:K118 K131:K135 K152:K166 K170:K197 K199:K223 K228:K234 K242:K243 K247:K257 K263:K273 K275:K281">
      <formula1>数据源!$A$2:$A$39</formula1>
    </dataValidation>
    <dataValidation type="list" allowBlank="1" showInputMessage="1" showErrorMessage="1" sqref="K49 M49:N49 L136:M138">
      <formula1>OFFSET(#REF!,MATCH(J49,#REF!,0),0,COUNTIFS(#REF!,J49),1)</formula1>
    </dataValidation>
    <dataValidation type="list" allowBlank="1" showInputMessage="1" showErrorMessage="1" sqref="K91">
      <formula1>$A$2:$A$38</formula1>
    </dataValidation>
    <dataValidation type="list" allowBlank="1" showInputMessage="1" showErrorMessage="1" sqref="L91">
      <formula1>OFFSET($B$1,MATCH(K91,$A$2:$A$38,0),0,COUNTIFS($A$2:$A$38,K91),1)</formula1>
    </dataValidation>
    <dataValidation type="list" allowBlank="1" showInputMessage="1" showErrorMessage="1" sqref="M91">
      <formula1>OFFSET($C$1,MATCH(L91,$B$2:$B$38,0),0,COUNTIFS($B$2:$B$38,L91),1)</formula1>
    </dataValidation>
    <dataValidation type="list" allowBlank="1" showInputMessage="1" showErrorMessage="1" sqref="K92">
      <formula1>$A$2:$A$52</formula1>
    </dataValidation>
    <dataValidation type="list" allowBlank="1" showInputMessage="1" showErrorMessage="1" sqref="L92">
      <formula1>OFFSET($B$1,MATCH(K92,$A$2:$A$52,0),0,COUNTIFS($A$2:$A$52,K92),1)</formula1>
    </dataValidation>
    <dataValidation type="list" allowBlank="1" showInputMessage="1" showErrorMessage="1" sqref="M92">
      <formula1>OFFSET($C$1,MATCH(L92,$B$2:$B$52,0),0,COUNTIFS($B$2:$B$52,L92),1)</formula1>
    </dataValidation>
    <dataValidation type="list" allowBlank="1" showInputMessage="1" showErrorMessage="1" sqref="M281">
      <formula1>INDIRECT(L281)</formula1>
    </dataValidation>
  </dataValidations>
  <printOptions horizontalCentered="1"/>
  <pageMargins left="0.196527777777778" right="0.196527777777778" top="0.393055555555556" bottom="0.196527777777778" header="0.5" footer="0.5"/>
  <pageSetup paperSize="8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6" sqref="C26"/>
    </sheetView>
  </sheetViews>
  <sheetFormatPr defaultColWidth="9" defaultRowHeight="14.4" outlineLevelCol="2"/>
  <cols>
    <col min="1" max="3" width="23.6296296296296" style="1" customWidth="1"/>
  </cols>
  <sheetData>
    <row r="1" spans="1:3">
      <c r="A1" s="2" t="s">
        <v>30</v>
      </c>
      <c r="B1" s="2" t="s">
        <v>31</v>
      </c>
      <c r="C1" s="2" t="s">
        <v>32</v>
      </c>
    </row>
    <row r="2" ht="15.6" spans="1:3">
      <c r="A2" s="3" t="s">
        <v>52</v>
      </c>
      <c r="B2" s="3" t="s">
        <v>53</v>
      </c>
      <c r="C2" s="4" t="s">
        <v>54</v>
      </c>
    </row>
    <row r="3" ht="15.6" spans="1:3">
      <c r="A3" s="3" t="s">
        <v>52</v>
      </c>
      <c r="B3" s="3" t="s">
        <v>53</v>
      </c>
      <c r="C3" s="4" t="s">
        <v>970</v>
      </c>
    </row>
    <row r="4" ht="15.6" spans="1:3">
      <c r="A4" s="3" t="s">
        <v>52</v>
      </c>
      <c r="B4" s="3" t="s">
        <v>53</v>
      </c>
      <c r="C4" s="4" t="s">
        <v>971</v>
      </c>
    </row>
    <row r="5" ht="15.6" spans="1:3">
      <c r="A5" s="3" t="s">
        <v>52</v>
      </c>
      <c r="B5" s="3" t="s">
        <v>53</v>
      </c>
      <c r="C5" s="4" t="s">
        <v>972</v>
      </c>
    </row>
    <row r="6" ht="15.6" spans="1:3">
      <c r="A6" s="3" t="s">
        <v>52</v>
      </c>
      <c r="B6" s="3" t="s">
        <v>53</v>
      </c>
      <c r="C6" s="4" t="s">
        <v>973</v>
      </c>
    </row>
    <row r="7" ht="15.6" spans="1:3">
      <c r="A7" s="3" t="s">
        <v>52</v>
      </c>
      <c r="B7" s="3" t="s">
        <v>53</v>
      </c>
      <c r="C7" s="4" t="s">
        <v>974</v>
      </c>
    </row>
    <row r="8" ht="31.2" spans="1:3">
      <c r="A8" s="3" t="s">
        <v>52</v>
      </c>
      <c r="B8" s="3" t="s">
        <v>163</v>
      </c>
      <c r="C8" s="5" t="s">
        <v>975</v>
      </c>
    </row>
    <row r="9" ht="15.6" spans="1:3">
      <c r="A9" s="3" t="s">
        <v>52</v>
      </c>
      <c r="B9" s="3" t="s">
        <v>163</v>
      </c>
      <c r="C9" s="5" t="s">
        <v>164</v>
      </c>
    </row>
    <row r="10" ht="15.6" spans="1:3">
      <c r="A10" s="3" t="s">
        <v>52</v>
      </c>
      <c r="B10" s="3" t="s">
        <v>163</v>
      </c>
      <c r="C10" s="5" t="s">
        <v>976</v>
      </c>
    </row>
    <row r="11" ht="15.6" spans="1:3">
      <c r="A11" s="3" t="s">
        <v>52</v>
      </c>
      <c r="B11" s="3" t="s">
        <v>101</v>
      </c>
      <c r="C11" s="5" t="s">
        <v>102</v>
      </c>
    </row>
    <row r="12" ht="47" customHeight="1" spans="1:3">
      <c r="A12" s="3" t="s">
        <v>52</v>
      </c>
      <c r="B12" s="3" t="s">
        <v>101</v>
      </c>
      <c r="C12" s="6" t="s">
        <v>977</v>
      </c>
    </row>
    <row r="13" ht="15.6" spans="1:3">
      <c r="A13" s="3" t="s">
        <v>52</v>
      </c>
      <c r="B13" s="3" t="s">
        <v>73</v>
      </c>
      <c r="C13" s="4" t="s">
        <v>74</v>
      </c>
    </row>
    <row r="14" ht="15.6" spans="1:3">
      <c r="A14" s="3" t="s">
        <v>52</v>
      </c>
      <c r="B14" s="6" t="s">
        <v>978</v>
      </c>
      <c r="C14" s="6" t="s">
        <v>979</v>
      </c>
    </row>
    <row r="15" ht="15.6" spans="1:3">
      <c r="A15" s="3" t="s">
        <v>52</v>
      </c>
      <c r="B15" s="6" t="s">
        <v>978</v>
      </c>
      <c r="C15" s="6" t="s">
        <v>980</v>
      </c>
    </row>
    <row r="16" ht="15.6" spans="1:3">
      <c r="A16" s="3" t="s">
        <v>52</v>
      </c>
      <c r="B16" s="6" t="s">
        <v>978</v>
      </c>
      <c r="C16" s="6" t="s">
        <v>981</v>
      </c>
    </row>
    <row r="17" ht="15.6" spans="1:3">
      <c r="A17" s="3" t="s">
        <v>52</v>
      </c>
      <c r="B17" s="6" t="s">
        <v>978</v>
      </c>
      <c r="C17" s="6" t="s">
        <v>982</v>
      </c>
    </row>
    <row r="18" ht="15.6" spans="1:3">
      <c r="A18" s="3" t="s">
        <v>52</v>
      </c>
      <c r="B18" s="6" t="s">
        <v>983</v>
      </c>
      <c r="C18" s="6" t="s">
        <v>983</v>
      </c>
    </row>
    <row r="19" ht="15.6" spans="1:3">
      <c r="A19" s="6" t="s">
        <v>342</v>
      </c>
      <c r="B19" s="3" t="s">
        <v>348</v>
      </c>
      <c r="C19" s="5" t="s">
        <v>349</v>
      </c>
    </row>
    <row r="20" ht="15.6" spans="1:3">
      <c r="A20" s="6" t="s">
        <v>342</v>
      </c>
      <c r="B20" s="3" t="s">
        <v>348</v>
      </c>
      <c r="C20" s="5" t="s">
        <v>984</v>
      </c>
    </row>
    <row r="21" ht="15.6" spans="1:3">
      <c r="A21" s="6" t="s">
        <v>342</v>
      </c>
      <c r="B21" s="3" t="s">
        <v>343</v>
      </c>
      <c r="C21" s="5" t="s">
        <v>985</v>
      </c>
    </row>
    <row r="22" ht="15.6" spans="1:3">
      <c r="A22" s="6" t="s">
        <v>342</v>
      </c>
      <c r="B22" s="3" t="s">
        <v>343</v>
      </c>
      <c r="C22" s="5" t="s">
        <v>986</v>
      </c>
    </row>
    <row r="23" ht="15.6" spans="1:3">
      <c r="A23" s="6" t="s">
        <v>342</v>
      </c>
      <c r="B23" s="3" t="s">
        <v>343</v>
      </c>
      <c r="C23" s="6" t="s">
        <v>344</v>
      </c>
    </row>
    <row r="24" ht="15.6" spans="1:3">
      <c r="A24" s="6" t="s">
        <v>342</v>
      </c>
      <c r="B24" s="6" t="s">
        <v>987</v>
      </c>
      <c r="C24" s="5" t="s">
        <v>988</v>
      </c>
    </row>
    <row r="25" ht="15.6" spans="1:3">
      <c r="A25" s="6" t="s">
        <v>342</v>
      </c>
      <c r="B25" s="6" t="s">
        <v>987</v>
      </c>
      <c r="C25" s="7" t="s">
        <v>989</v>
      </c>
    </row>
    <row r="26" ht="15.6" spans="1:3">
      <c r="A26" s="6" t="s">
        <v>342</v>
      </c>
      <c r="B26" s="3" t="s">
        <v>990</v>
      </c>
      <c r="C26" s="4" t="s">
        <v>991</v>
      </c>
    </row>
    <row r="27" ht="31.2" spans="1:3">
      <c r="A27" s="3" t="s">
        <v>356</v>
      </c>
      <c r="B27" s="3" t="s">
        <v>808</v>
      </c>
      <c r="C27" s="5" t="s">
        <v>992</v>
      </c>
    </row>
    <row r="28" ht="15.6" spans="1:3">
      <c r="A28" s="3" t="s">
        <v>356</v>
      </c>
      <c r="B28" s="3" t="s">
        <v>808</v>
      </c>
      <c r="C28" s="5" t="s">
        <v>878</v>
      </c>
    </row>
    <row r="29" ht="15.6" spans="1:3">
      <c r="A29" s="3" t="s">
        <v>356</v>
      </c>
      <c r="B29" s="3" t="s">
        <v>808</v>
      </c>
      <c r="C29" s="5" t="s">
        <v>809</v>
      </c>
    </row>
    <row r="30" ht="31.2" spans="1:3">
      <c r="A30" s="3" t="s">
        <v>356</v>
      </c>
      <c r="B30" s="3" t="s">
        <v>357</v>
      </c>
      <c r="C30" s="5" t="s">
        <v>362</v>
      </c>
    </row>
    <row r="31" ht="31.2" spans="1:3">
      <c r="A31" s="3" t="s">
        <v>356</v>
      </c>
      <c r="B31" s="3" t="s">
        <v>357</v>
      </c>
      <c r="C31" s="5" t="s">
        <v>358</v>
      </c>
    </row>
    <row r="32" ht="15.6" spans="1:3">
      <c r="A32" s="3" t="s">
        <v>356</v>
      </c>
      <c r="B32" s="3" t="s">
        <v>357</v>
      </c>
      <c r="C32" s="5" t="s">
        <v>600</v>
      </c>
    </row>
    <row r="33" ht="15.6" spans="1:3">
      <c r="A33" s="3" t="s">
        <v>356</v>
      </c>
      <c r="B33" s="3" t="s">
        <v>357</v>
      </c>
      <c r="C33" s="6" t="s">
        <v>153</v>
      </c>
    </row>
    <row r="34" ht="15.6" spans="1:3">
      <c r="A34" s="3" t="s">
        <v>356</v>
      </c>
      <c r="B34" s="3" t="s">
        <v>993</v>
      </c>
      <c r="C34" s="6" t="s">
        <v>994</v>
      </c>
    </row>
    <row r="35" ht="15.6" spans="1:3">
      <c r="A35" s="3" t="s">
        <v>958</v>
      </c>
      <c r="B35" s="3" t="s">
        <v>959</v>
      </c>
      <c r="C35" s="3" t="s">
        <v>960</v>
      </c>
    </row>
    <row r="36" ht="31.2" spans="1:3">
      <c r="A36" s="3" t="s">
        <v>316</v>
      </c>
      <c r="B36" s="3" t="s">
        <v>323</v>
      </c>
      <c r="C36" s="4" t="s">
        <v>324</v>
      </c>
    </row>
    <row r="37" ht="31.2" spans="1:3">
      <c r="A37" s="3" t="s">
        <v>316</v>
      </c>
      <c r="B37" s="3" t="s">
        <v>317</v>
      </c>
      <c r="C37" s="5" t="s">
        <v>318</v>
      </c>
    </row>
    <row r="38" ht="15.6" spans="1:3">
      <c r="A38" s="3" t="s">
        <v>995</v>
      </c>
      <c r="B38" s="3" t="s">
        <v>995</v>
      </c>
      <c r="C38" s="3" t="s">
        <v>995</v>
      </c>
    </row>
    <row r="39" ht="15.6" spans="1:3">
      <c r="A39" s="6" t="s">
        <v>153</v>
      </c>
      <c r="B39" s="6" t="s">
        <v>153</v>
      </c>
      <c r="C39" s="6" t="s">
        <v>153</v>
      </c>
    </row>
  </sheetData>
  <sheetProtection password="D864" sheet="1" objects="1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0 6 4 5 0 5 0 0 " > < h i d d e n R a n g e   r o w F r o m = " 4 "   r o w T o = " 1 0 4 " / > < h i d d e n R a n g e   r o w F r o m = " 1 1 3 "   r o w T o = " 1 3 4 " / > < h i d d e n R a n g e   r o w F r o m = " 1 3 8 "   r o w T o = " 1 9 6 " / > < h i d d e n R a n g e   r o w F r o m = " 2 0 6 "   r o w T o = " 2 5 2 " / > < h i d d e n R a n g e   r o w F r o m = " 2 5 8 "   r o w T o = " 2 8 4 " / > < / f i l t e r D a t a > < f i l t e r D a t a   f i l t e r I D = " 2 9 2 1 8 5 5 9 " > < h i d d e n R a n g e   r o w F r o m = " 4 "   r o w T o = " 1 0 " / > < h i d d e n R a n g e   r o w F r o m = " 1 2 "   r o w T o = " 2 1 " / > < h i d d e n R a n g e   r o w F r o m = " 2 3 "   r o w T o = " 3 9 " / > < h i d d e n R a n g e   r o w F r o m = " 4 9 "   r o w T o = " 1 2 5 " / > < h i d d e n R a n g e   r o w F r o m = " 1 2 8 "   r o w T o = " 1 6 1 " / > < h i d d e n R a n g e   r o w F r o m = " 1 6 4 "   r o w T o = " 1 6 4 " / > < h i d d e n R a n g e   r o w F r o m = " 1 6 6 "   r o w T o = " 2 2 2 " / > < h i d d e n R a n g e   r o w F r o m = " 2 2 4 "   r o w T o = " 2 6 9 " / > < h i d d e n R a n g e   r o w F r o m = " 2 7 2 "   r o w T o = " 2 8 4 " / > < / f i l t e r D a t a > < f i l t e r D a t a   f i l t e r I D = " 4 4 5 3 3 6 3 0 2 " / > < f i l t e r D a t a   f i l t e r I D = " 4 3 9 1 8 1 2 1 3 " > < h i d d e n R a n g e   r o w F r o m = " 4 "   r o w T o = " 3 2 " / > < h i d d e n R a n g e   r o w F r o m = " 3 5 "   r o w T o = " 5 3 " / > < h i d d e n R a n g e   r o w F r o m = " 5 5 "   r o w T o = " 5 7 " / > < h i d d e n R a n g e   r o w F r o m = " 6 0 "   r o w T o = " 6 6 " / > < h i d d e n R a n g e   r o w F r o m = " 6 8 "   r o w T o = " 9 1 " / > < h i d d e n R a n g e   r o w F r o m = " 9 7 "   r o w T o = " 1 3 7 " / > < h i d d e n R a n g e   r o w F r o m = " 1 3 9 "   r o w T o = " 1 5 3 " / > < h i d d e n R a n g e   r o w F r o m = " 1 5 5 "   r o w T o = " 1 8 5 " / > < h i d d e n R a n g e   r o w F r o m = " 1 9 4 "   r o w T o = " 2 4 8 " / > < h i d d e n R a n g e   r o w F r o m = " 2 5 3 "   r o w T o = " 2 8 1 " / > < h i d d e n R a n g e   r o w F r o m = " 2 8 3 "   r o w T o = " 2 8 4 " / > < / f i l t e r D a t a > < f i l t e r D a t a   f i l t e r I D = " 1 0 7 0 2 2 0 6 4 7 " > < h i d d e n R a n g e   r o w F r o m = " 4 "   r o w T o = " 8 8 " / > < h i d d e n R a n g e   r o w F r o m = " 9 2 "   r o w T o = " 1 5 0 " / > < h i d d e n R a n g e   r o w F r o m = " 1 5 4 "   r o w T o = " 1 8 1 " / > < h i d d e n R a n g e   r o w F r o m = " 1 8 6 "   r o w T o = " 2 4 2 " / > < h i d d e n R a n g e   r o w F r o m = " 2 4 6 "   r o w T o = " 2 8 4 " / > < / f i l t e r D a t a > < f i l t e r D a t a   f i l t e r I D = " 1 1 6 7 6 2 9 5 1 5 " > < h i d d e n R a n g e   r o w F r o m = " 4 "   r o w T o = " 2 2 " / > < h i d d e n R a n g e   r o w F r o m = " 2 4 "   r o w T o = " 5 6 " / > < h i d d e n R a n g e   r o w F r o m = " 5 8 "   r o w T o = " 1 2 7 " / > < h i d d e n R a n g e   r o w F r o m = " 1 3 2 "   r o w T o = " 1 3 2 " / > < h i d d e n R a n g e   r o w F r o m = " 1 3 5 "   r o w T o = " 1 3 9 " / > < h i d d e n R a n g e   r o w F r o m = " 1 4 1 "   r o w T o = " 1 4 1 " / > < h i d d e n R a n g e   r o w F r o m = " 1 4 3 "   r o w T o = " 1 6 3 " / > < h i d d e n R a n g e   r o w F r o m = " 1 6 5 "   r o w T o = " 2 1 6 " / > < h i d d e n R a n g e   r o w F r o m = " 2 2 2 "   r o w T o = " 2 7 1 " / > < h i d d e n R a n g e   r o w F r o m = " 2 8 0 "   r o w T o = " 2 8 4 " / > < / f i l t e r D a t a > < f i l t e r D a t a   f i l t e r I D = " 5 3 5 9 1 1 8 5 8 " > < h i d d e n R a n g e   r o w F r o m = " 4 "   r o w T o = " 3 4 " / > < h i d d e n R a n g e   r o w F r o m = " 3 6 "   r o w T o = " 5 5 " / > < h i d d e n R a n g e   r o w F r o m = " 5 7 "   r o w T o = " 5 9 " / > < h i d d e n R a n g e   r o w F r o m = " 6 2 "   r o w T o = " 7 3 " / > < h i d d e n R a n g e   r o w F r o m = " 7 5 "   r o w T o = " 1 1 2 " / > < h i d d e n R a n g e   r o w F r o m = " 1 1 8 "   r o w T o = " 1 5 5 " / > < h i d d e n R a n g e   r o w F r o m = " 1 5 8 "   r o w T o = " 2 0 5 " / > < h i d d e n R a n g e   r o w F r o m = " 2 1 0 "   r o w T o = " 2 5 7 " / > < h i d d e n R a n g e   r o w F r o m = " 2 6 1 "   r o w T o = " 2 8 4 " / > < / f i l t e r D a t a > < f i l t e r D a t a   f i l t e r I D = " 3 2 1 6 0 1 8 6 4 " > < h i d d e n R a n g e   r o w F r o m = " 4 "   r o w T o = " 8 8 " / > < h i d d e n R a n g e   r o w F r o m = " 9 2 "   r o w T o = " 1 5 0 " / > < h i d d e n R a n g e   r o w F r o m = " 1 5 4 "   r o w T o = " 1 8 1 " / > < h i d d e n R a n g e   r o w F r o m = " 1 8 6 "   r o w T o = " 2 4 2 " / > < h i d d e n R a n g e   r o w F r o m = " 2 4 6 "   r o w T o = " 2 8 4 " / > < / f i l t e r D a t a > < f i l t e r D a t a   f i l t e r I D = " 9 8 1 4 3 1 1 4 2 " > < h i d d e n R a n g e   r o w F r o m = " 4 "   r o w T o = " 5 4 " / > < h i d d e n R a n g e   r o w F r o m = " 5 6 "   r o w T o = " 9 6 " / > < h i d d e n R a n g e   r o w F r o m = " 1 0 5 "   r o w T o = " 1 3 1 " / > < h i d d e n R a n g e   r o w F r o m = " 1 3 3 "   r o w T o = " 1 4 4 " / > < h i d d e n R a n g e   r o w F r o m = " 1 4 6 "   r o w T o = " 1 5 4 " / > < h i d d e n R a n g e   r o w F r o m = " 1 5 6 "   r o w T o = " 1 9 3 " / > < h i d d e n R a n g e   r o w F r o m = " 1 9 7 "   r o w T o = " 2 4 5 " / > < h i d d e n R a n g e   r o w F r o m = " 2 4 9 "   r o w T o = " 2 8 4 " / > < / f i l t e r D a t a > < f i l t e r D a t a   f i l t e r I D = " 4 2 3 6 9 7 0 0 0 " > < h i d d e n R a n g e   r o w F r o m = " 4 "   r o w T o = " 6 " / > < h i d d e n R a n g e   r o w F r o m = " 8 "   r o w T o = " 1 3 " / > < h i d d e n R a n g e   r o w F r o m = " 1 5 "   r o w T o = " 2 2 " / > < h i d d e n R a n g e   r o w F r o m = " 2 4 "   r o w T o = " 2 9 " / > < h i d d e n R a n g e   r o w F r o m = " 3 1 "   r o w T o = " 3 7 " / > < h i d d e n R a n g e   r o w F r o m = " 3 9 "   r o w T o = " 4 3 " / > < h i d d e n R a n g e   r o w F r o m = " 4 5 "   r o w T o = " 5 6 " / > < h i d d e n R a n g e   r o w F r o m = " 5 8 "   r o w T o = " 5 9 " / > < h i d d e n R a n g e   r o w F r o m = " 6 2 "   r o w T o = " 1 0 1 " / > < h i d d e n R a n g e   r o w F r o m = " 1 0 3 "   r o w T o = " 1 0 3 " / > < h i d d e n R a n g e   r o w F r o m = " 1 0 5 "   r o w T o = " 1 1 0 " / > < h i d d e n R a n g e   r o w F r o m = " 1 1 2 "   r o w T o = " 1 2 4 " / > < h i d d e n R a n g e   r o w F r o m = " 1 2 6 "   r o w T o = " 1 2 7 " / > < h i d d e n R a n g e   r o w F r o m = " 1 2 9 "   r o w T o = " 1 3 9 " / > < h i d d e n R a n g e   r o w F r o m = " 1 4 1 "   r o w T o = " 1 4 1 " / > < h i d d e n R a n g e   r o w F r o m = " 1 4 3 "   r o w T o = " 1 4 4 " / > < h i d d e n R a n g e   r o w F r o m = " 1 4 7 "   r o w T o = " 2 1 2 " / > < h i d d e n R a n g e   r o w F r o m = " 2 1 4 "   r o w T o = " 2 1 9 " / > < h i d d e n R a n g e   r o w F r o m = " 2 2 2 "   r o w T o = " 2 2 2 " / > < h i d d e n R a n g e   r o w F r o m = " 2 2 4 "   r o w T o = " 2 7 1 " / > < h i d d e n R a n g e   r o w F r o m = " 2 7 8 "   r o w T o = " 2 7 8 " / > < h i d d e n R a n g e   r o w F r o m = " 2 8 0 "   r o w T o = " 2 8 4 " / > < / f i l t e r D a t a > < f i l t e r D a t a   f i l t e r I D = " 4 6 0 4 5 6 9 3 8 " > < h i d d e n R a n g e   r o w F r o m = " 4 "   r o w T o = " 2 2 " / > < h i d d e n R a n g e   r o w F r o m = " 2 4 "   r o w T o = " 5 6 " / > < h i d d e n R a n g e   r o w F r o m = " 5 8 "   r o w T o = " 1 2 7 " / > < h i d d e n R a n g e   r o w F r o m = " 1 3 2 "   r o w T o = " 1 3 2 " / > < h i d d e n R a n g e   r o w F r o m = " 1 3 5 "   r o w T o = " 1 3 9 " / > < h i d d e n R a n g e   r o w F r o m = " 1 4 1 "   r o w T o = " 1 4 1 " / > < h i d d e n R a n g e   r o w F r o m = " 1 4 3 "   r o w T o = " 1 6 3 " / > < h i d d e n R a n g e   r o w F r o m = " 1 6 5 "   r o w T o = " 2 1 6 " / > < h i d d e n R a n g e   r o w F r o m = " 2 2 2 "   r o w T o = " 2 7 1 " / > < h i d d e n R a n g e   r o w F r o m = " 2 8 0 "   r o w T o = " 2 8 4 " / > < / f i l t e r D a t a > < f i l t e r D a t a   f i l t e r I D = " 1 5 7 7 7 1 2 2 3 3 " > < h i d d e n R a n g e   r o w F r o m = " 4 "   r o w T o = " 3 5 " / > < h i d d e n R a n g e   r o w F r o m = " 3 8 "   r o w T o = " 4 8 " / > < h i d d e n R a n g e   r o w F r o m = " 5 0 "   r o w T o = " 1 1 7 " / > < h i d d e n R a n g e   r o w F r o m = " 1 2 3 "   r o w T o = " 2 0 9 " / > < h i d d e n R a n g e   r o w F r o m = " 2 1 2 "   r o w T o = " 2 6 0 " / > < h i d d e n R a n g e   r o w F r o m = " 2 6 7 "   r o w T o = " 2 8 4 " / > < / f i l t e r D a t a > < f i l t e r D a t a   f i l t e r I D = " 5 5 5 7 9 9 0 6 2 " > < h i d d e n R a n g e   r o w F r o m = " 4 "   r o w T o = " 2 8 2 " / > < h i d d e n R a n g e   r o w F r o m = " 2 8 4 "   r o w T o = " 2 8 4 " / > < / f i l t e r D a t a > < f i l t e r D a t a   f i l t e r I D = " 1 3 8 8 5 3 4 2 8 4 " > < h i d d e n R a n g e   r o w F r o m = " 4 "   r o w T o = " 3 1 " / > < h i d d e n R a n g e   r o w F r o m = " 3 3 "   r o w T o = " 6 4 " / > < h i d d e n R a n g e   r o w F r o m = " 6 6 "   r o w T o = " 8 3 " / > < h i d d e n R a n g e   r o w F r o m = " 8 6 "   r o w T o = " 1 4 8 " / > < h i d d e n R a n g e   r o w F r o m = " 1 5 0 "   r o w T o = " 1 7 1 " / > < h i d d e n R a n g e   r o w F r o m = " 1 7 7 "   r o w T o = " 2 3 5 " / > < h i d d e n R a n g e   r o w F r o m = " 2 3 9 "   r o w T o = " 2 8 4 " / > < / f i l t e r D a t a > < f i l t e r D a t a   f i l t e r I D = " 1 4 2 8 9 3 1 0 4 3 " > < h i d d e n R a n g e   r o w F r o m = " 4 "   r o w T o = " 1 4 " / > < h i d d e n R a n g e   r o w F r o m = " 1 6 "   r o w T o = " 7 4 " / > < h i d d e n R a n g e   r o w F r o m = " 7 8 "   r o w T o = " 1 6 8 " / > < h i d d e n R a n g e   r o w F r o m = " 1 7 1 "   r o w T o = " 2 2 5 " / > < h i d d e n R a n g e   r o w F r o m = " 2 3 0 "   r o w T o = " 2 8 4 " / > < / f i l t e r D a t a > < f i l t e r D a t a   f i l t e r I D = " 1 7 3 6 1 0 8 5 2 9 " > < h i d d e n R a n g e   r o w F r o m = " 4 "   r o w T o = " 1 0 4 " / > < h i d d e n R a n g e   r o w F r o m = " 1 1 3 "   r o w T o = " 1 3 4 " / > < h i d d e n R a n g e   r o w F r o m = " 1 3 8 "   r o w T o = " 1 9 6 " / > < h i d d e n R a n g e   r o w F r o m = " 2 0 6 "   r o w T o = " 2 5 2 " / > < h i d d e n R a n g e   r o w F r o m = " 2 5 8 "   r o w T o = " 2 8 4 " / > < / f i l t e r D a t a > < f i l t e r D a t a   f i l t e r I D = " 1 2 3 7 0 1 7 2 2 7 " > < h i d d e n R a n g e   r o w F r o m = " 4 "   r o w T o = " 1 1 " / > < h i d d e n R a n g e   r o w F r o m = " 1 3 "   r o w T o = " 2 6 " / > < h i d d e n R a n g e   r o w F r o m = " 3 0 "   r o w T o = " 7 7 " / > < h i d d e n R a n g e   r o w F r o m = " 8 2 "   r o w T o = " 1 4 0 " / > < h i d d e n R a n g e   r o w F r o m = " 1 4 2 "   r o w T o = " 1 4 7 " / > < h i d d e n R a n g e   r o w F r o m = " 1 4 9 "   r o w T o = " 2 2 9 " / > < h i d d e n R a n g e   r o w F r o m = " 2 3 4 "   r o w T o = " 2 8 4 " / > < / f i l t e r D a t a > < f i l t e r D a t a   f i l t e r I D = " 6 8 6 6 7 7 8 8 2 " > < h i d d e n R a n g e   r o w F r o m = " 4 "   r o w T o = " 6 " / > < h i d d e n R a n g e   r o w F r o m = " 8 "   r o w T o = " 2 2 " / > < h i d d e n R a n g e   r o w F r o m = " 2 4 "   r o w T o = " 2 7 " / > < h i d d e n R a n g e   r o w F r o m = " 3 1 "   r o w T o = " 3 3 " / > < h i d d e n R a n g e   r o w F r o m = " 3 5 "   r o w T o = " 3 7 " / > < h i d d e n R a n g e   r o w F r o m = " 3 9 "   r o w T o = " 4 3 " / > < h i d d e n R a n g e   r o w F r o m = " 4 6 "   r o w T o = " 5 6 " / > < h i d d e n R a n g e   r o w F r o m = " 5 8 "   r o w T o = " 9 3 " / > < h i d d e n R a n g e   r o w F r o m = " 9 5 "   r o w T o = " 1 0 1 " / > < h i d d e n R a n g e   r o w F r o m = " 1 0 3 "   r o w T o = " 1 0 3 " / > < h i d d e n R a n g e   r o w F r o m = " 1 0 5 "   r o w T o = " 1 2 4 " / > < h i d d e n R a n g e   r o w F r o m = " 1 2 6 "   r o w T o = " 1 2 7 " / > < h i d d e n R a n g e   r o w F r o m = " 1 2 9 "   r o w T o = " 1 3 9 " / > < h i d d e n R a n g e   r o w F r o m = " 1 4 1 "   r o w T o = " 1 4 1 " / > < h i d d e n R a n g e   r o w F r o m = " 1 4 3 "   r o w T o = " 1 4 4 " / > < h i d d e n R a n g e   r o w F r o m = " 1 4 7 "   r o w T o = " 1 6 4 " / > < h i d d e n R a n g e   r o w F r o m = " 1 6 6 "   r o w T o = " 1 8 5 " / > < h i d d e n R a n g e   r o w F r o m = " 1 8 7 "   r o w T o = " 1 8 7 " / > < h i d d e n R a n g e   r o w F r o m = " 1 8 9 "   r o w T o = " 2 1 2 " / > < h i d d e n R a n g e   r o w F r o m = " 2 1 4 "   r o w T o = " 2 1 9 " / > < h i d d e n R a n g e   r o w F r o m = " 2 2 2 "   r o w T o = " 2 2 2 " / > < h i d d e n R a n g e   r o w F r o m = " 2 2 4 "   r o w T o = " 2 7 1 " / > < h i d d e n R a n g e   r o w F r o m = " 2 7 8 "   r o w T o = " 2 7 8 " / > < h i d d e n R a n g e   r o w F r o m = " 2 8 0 "   r o w T o = " 2 8 4 " / > < / f i l t e r D a t a > < f i l t e r D a t a   f i l t e r I D = " 5 7 5 3 3 9 1 8 1 " > < h i d d e n R a n g e   r o w F r o m = " 4 "   r o w T o = " 1 5 " / > < h i d d e n R a n g e   r o w F r o m = " 1 7 "   r o w T o = " 2 3 " / > < h i d d e n R a n g e   r o w F r o m = " 2 6 "   r o w T o = " 5 2 " / > < h i d d e n R a n g e   r o w F r o m = " 5 4 "   r o w T o = " 6 5 " / > < h i d d e n R a n g e   r o w F r o m = " 6 7 "   r o w T o = " 8 5 " / > < h i d d e n R a n g e   r o w F r o m = " 8 9 "   r o w T o = " 1 4 9 " / > < h i d d e n R a n g e   r o w F r o m = " 1 5 1 "   r o w T o = " 1 7 6 " / > < h i d d e n R a n g e   r o w F r o m = " 1 8 2 "   r o w T o = " 2 3 8 " / > < h i d d e n R a n g e   r o w F r o m = " 2 4 3 "   r o w T o = " 2 8 4 " / > < / f i l t e r D a t a > < f i l t e r D a t a   f i l t e r I D = " 7 4 0 0 5 2 6 7 0 " > < h i d d e n R a n g e   r o w F r o m = " 4 "   r o w T o = " 3 2 " / > < h i d d e n R a n g e   r o w F r o m = " 3 5 "   r o w T o = " 5 3 " / > < h i d d e n R a n g e   r o w F r o m = " 5 5 "   r o w T o = " 5 7 " / > < h i d d e n R a n g e   r o w F r o m = " 6 0 "   r o w T o = " 6 6 " / > < h i d d e n R a n g e   r o w F r o m = " 6 8 "   r o w T o = " 9 1 " / > < h i d d e n R a n g e   r o w F r o m = " 9 7 "   r o w T o = " 1 3 7 " / > < h i d d e n R a n g e   r o w F r o m = " 1 3 9 "   r o w T o = " 1 5 3 " / > < h i d d e n R a n g e   r o w F r o m = " 1 5 5 "   r o w T o = " 1 8 5 " / > < h i d d e n R a n g e   r o w F r o m = " 1 9 4 "   r o w T o = " 2 4 8 " / > < h i d d e n R a n g e   r o w F r o m = " 2 5 3 "   r o w T o = " 2 8 1 " / > < h i d d e n R a n g e   r o w F r o m = " 2 8 3 "   r o w T o = " 2 8 4 " / > < / f i l t e r D a t a > < f i l t e r D a t a   f i l t e r I D = " 3 5 6 0 1 9 6 1 3 " > < h i d d e n R a n g e   r o w F r o m = " 4 "   r o w T o = " 1 5 " / > < h i d d e n R a n g e   r o w F r o m = " 1 7 "   r o w T o = " 2 3 " / > < h i d d e n R a n g e   r o w F r o m = " 2 6 "   r o w T o = " 5 2 " / > < h i d d e n R a n g e   r o w F r o m = " 5 4 "   r o w T o = " 6 5 " / > < h i d d e n R a n g e   r o w F r o m = " 6 7 "   r o w T o = " 8 5 " / > < h i d d e n R a n g e   r o w F r o m = " 8 9 "   r o w T o = " 1 4 9 " / > < h i d d e n R a n g e   r o w F r o m = " 1 5 1 "   r o w T o = " 1 7 6 " / > < h i d d e n R a n g e   r o w F r o m = " 1 8 2 "   r o w T o = " 2 3 8 " / > < h i d d e n R a n g e   r o w F r o m = " 2 4 3 "   r o w T o = " 2 8 4 " / > < / f i l t e r D a t a > < a u t o f i l t e r I n f o   f i l t e r I D = " 3 2 1 6 0 1 8 6 4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s^�[aN" / > < / c u s t o m F i l t e r s > < / f i l t e r C o l u m n > < / a u t o F i l t e r > < / a u t o f i l t e r I n f o > < a u t o f i l t e r I n f o   f i l t e r I D = " 1 7 3 6 1 0 8 5 2 9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4l�\aN" / > < / c u s t o m F i l t e r s > < / f i l t e r C o l u m n > < / a u t o F i l t e r > < / a u t o f i l t e r I n f o > < a u t o f i l t e r I n f o   f i l t e r I D = " 3 5 6 0 1 9 6 1 3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h4laN" / > < / c u s t o m F i l t e r s > < / f i l t e r C o l u m n > < / a u t o F i l t e r > < / a u t o f i l t e r I n f o > < a u t o f i l t e r I n f o   f i l t e r I D = " 1 1 6 7 6 2 9 5 1 5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l�waN" / > < / c u s t o m F i l t e r s > < / f i l t e r C o l u m n > < / a u t o F i l t e r > < / a u t o f i l t e r I n f o > < a u t o f i l t e r I n f o   f i l t e r I D = " 6 8 6 6 7 7 8 8 2 " > < a u t o F i l t e r   x m l n s = " h t t p : / / s c h e m a s . o p e n x m l f o r m a t s . o r g / s p r e a d s h e e t m l / 2 0 0 6 / m a i n "   r e f = " A 4 : A T 2 8 5 " > < f i l t e r C o l u m n   c o l I d = " 4 4 " > < f i l t e r s > < f i l t e r   v a l = " MRg�lS�4lAmϑ'Y��e�lۏL��e�]" / > < f i l t e r   v a l = " �~YO4 N" / > < f i l t e r   v a l = " y��vteSOteSOۏU\��ba�S+TvQ�ND�ё	�" / > < f i l t e r   v a l = " 	g�~YOD�ё4 NCQ" / > < f i l t e r   v a l = " S�e _�c�e���^ؚ" / > < f i l t e r   v a l = " 4lMO��ؚ��vMR�f*g _�]�^��" / > < f i l t e r   v a l = " �R�l6��b���f�e*g�[b��[�b����6e�e�� �T�9hnc��6e�~�g�Q�b�ND�ё0" / > < f i l t e r   v a l = " *g�[�]" / > < f i l t e r   v a l = " �^���Q�[�m�S�R�b�nUS" / > < f i l t e r   v a l = " �]g'} _��e�l�[b�~�{�[8h" / > < f i l t e r   v a l = " �]g'} _���Y؏*gۏ:W�e�lۏ Nek�^���"�?e�[8h�~�{�" / > < f i l t e r   v a l = " 4lMO��ؚ�S���OY�e�l _�]�^��" / > < f i l t e r   v a l = " �~YO5 . 5 NCQ" / > < f i l t e r   v a l = " �~�{�N1 1 7 NCQ�	g�~YO3 NCQ" / > < f i l t e r   v a l = " �e�]�e���w��e�l�[�]" / > < f i l t e r   v a l = " *g��6e" / > < f i l t e r   v a l = " "�?e�[8h�~�{��e���S��X[(W�Q�z�e�l	c�e/e�N" / > < f i l t e r   v a l = " ,{�Nyby��v" / > < f i l t e r   v a l = " �]g'} _���Y؏*gۏ:W�e�lۏ Nek�^��" / > < / f i l t e r s > < / f i l t e r C o l u m n > < / a u t o F i l t e r > < / a u t o f i l t e r I n f o > < a u t o f i l t e r I n f o   f i l t e r I D = " 2 9 2 1 8 5 5 9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+}3�aN" / > < / c u s t o m F i l t e r s > < / f i l t e r C o l u m n > < / a u t o F i l t e r > < / a u t o f i l t e r I n f o > < a u t o f i l t e r I n f o   f i l t e r I D = " 4 3 9 1 8 1 2 1 3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>y�nG�" / > < / c u s t o m F i l t e r s > < / f i l t e r C o l u m n > < / a u t o F i l t e r > < / a u t o f i l t e r I n f o > < a u t o f i l t e r I n f o   f i l t e r I D = " 4 6 0 4 5 6 9 3 8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l�waN" / > < / c u s t o m F i l t e r s > < / f i l t e r C o l u m n > < / a u t o F i l t e r > < / a u t o f i l t e r I n f o > < a u t o f i l t e r I n f o   f i l t e r I D = " 5 7 5 3 3 9 1 8 1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h4laN" / > < / c u s t o m F i l t e r s > < / f i l t e r C o l u m n > < / a u t o F i l t e r > < / a u t o f i l t e r I n f o > < a u t o f i l t e r I n f o   f i l t e r I D = " 1 4 2 8 9 3 1 0 4 3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[�TaN" / > < / c u s t o m F i l t e r s > < / f i l t e r C o l u m n > < / a u t o F i l t e r > < / a u t o f i l t e r I n f o > < a u t o f i l t e r I n f o   f i l t e r I D = " 4 0 6 4 5 0 5 0 0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4l�\aN" / > < / c u s t o m F i l t e r s > < / f i l t e r C o l u m n > < / a u t o F i l t e r > < / a u t o f i l t e r I n f o > < a u t o f i l t e r I n f o   f i l t e r I D = " 1 0 7 0 2 2 0 6 4 7 " > < a u t o F i l t e r   x m l n s = " h t t p : / / s c h e m a s . o p e n x m l f o r m a t s . o r g / s p r e a d s h e e t m l / 2 0 0 6 / m a i n "   r e f = " A 4 : A T 2 8 5 " > < f i l t e r C o l u m n   c o l I d = " 2 4 " > < c u s t o m F i l t e r s > < c u s t o m F i l t e r   o p e r a t o r = " e q u a l "   v a l = " s^�[aN      ���p�" / > < / c u s t o m F i l t e r s > < / f i l t e r C o l u m n > < / a u t o F i l t e r > < / a u t o f i l t e r I n f o > < a u t o f i l t e r I n f o   f i l t e r I D = " 1 5 7 7 7 1 2 2 3 3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Nc�\aN" / > < / c u s t o m F i l t e r s > < / f i l t e r C o l u m n > < / a u t o F i l t e r > < / a u t o f i l t e r I n f o > < a u t o f i l t e r I n f o   f i l t e r I D = " 7 4 0 0 5 2 6 7 0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>y�nG�" / > < / c u s t o m F i l t e r s > < / f i l t e r C o l u m n > < / a u t o F i l t e r > < / a u t o f i l t e r I n f o > < a u t o f i l t e r I n f o   f i l t e r I D = " 4 2 3 6 9 7 0 0 0 " > < a u t o F i l t e r   x m l n s = " h t t p : / / s c h e m a s . o p e n x m l f o r m a t s . o r g / s p r e a d s h e e t m l / 2 0 0 6 / m a i n "   r e f = " A 4 : A T 2 8 5 " > < f i l t e r C o l u m n   c o l I d = " 4 3 " > < c u s t o m F i l t e r s > < c u s t o m F i l t e r   o p e r a t o r = " e q u a l "   v a l = " &T" / > < / c u s t o m F i l t e r s > < / f i l t e r C o l u m n > < / a u t o F i l t e r > < / a u t o f i l t e r I n f o > < a u t o f i l t e r I n f o   f i l t e r I D = " 5 3 5 9 1 1 8 5 8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h4l04l�\0�Nc�\0%�MR0+}3�0�[N0�S�naN" / > < c u s t o m F i l t e r   o p e r a t o r = " e q u a l "   v a l = " �[NG�" / > < / c u s t o m F i l t e r s > < / f i l t e r C o l u m n > < / a u t o F i l t e r > < / a u t o f i l t e r I n f o > < a u t o f i l t e r I n f o   f i l t e r I D = " 1 3 8 8 5 3 4 2 8 4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Ğ�WG�" / > < / c u s t o m F i l t e r s > < / f i l t e r C o l u m n > < / a u t o F i l t e r > < / a u t o f i l t e r I n f o > < a u t o f i l t e r I n f o   f i l t e r I D = " 5 5 5 7 9 9 0 6 2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W^>y:S�{�YO" / > < / c u s t o m F i l t e r s > < / f i l t e r C o l u m n > < / a u t o F i l t e r > < / a u t o f i l t e r I n f o > < a u t o f i l t e r I n f o   f i l t e r I D = " 9 8 1 4 3 1 1 4 2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�S�naN" / > < / c u s t o m F i l t e r s > < / f i l t e r C o l u m n > < / a u t o F i l t e r > < / a u t o f i l t e r I n f o > < a u t o f i l t e r I n f o   f i l t e r I D = " 1 2 3 7 0 1 7 2 2 7 " > < a u t o F i l t e r   x m l n s = " h t t p : / / s c h e m a s . o p e n x m l f o r m a t s . o r g / s p r e a d s h e e t m l / 2 0 0 6 / m a i n "   r e f = " A 4 : A T 2 8 5 " > < f i l t e r C o l u m n   c o l I d = " 6 " > < c u s t o m F i l t e r s > < c u s t o m F i l t e r   o p e r a t o r = " e q u a l "   v a l = " Nq\G�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3 0 7 7 3 3 6 6 3 5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久居故里初晴与雨</cp:lastModifiedBy>
  <dcterms:created xsi:type="dcterms:W3CDTF">2024-09-10T21:43:00Z</dcterms:created>
  <dcterms:modified xsi:type="dcterms:W3CDTF">2025-12-25T13:59:19Z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0B9833CCF67D40078AF9018E811F724E_13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